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000" windowHeight="6105" tabRatio="693"/>
  </bookViews>
  <sheets>
    <sheet name="pakkumuse vorm" sheetId="1" r:id="rId1"/>
    <sheet name="asukoht metsandik ja  kogus" sheetId="6" r:id="rId2"/>
    <sheet name="mõõteraport autokoorem-virn" sheetId="3" r:id="rId3"/>
    <sheet name="mõõteraport autokoorem-palk" sheetId="4" r:id="rId4"/>
    <sheet name="Leht1" sheetId="7" r:id="rId5"/>
    <sheet name="Leht2" sheetId="8" r:id="rId6"/>
  </sheets>
  <externalReferences>
    <externalReference r:id="rId7"/>
    <externalReference r:id="rId8"/>
  </externalReferences>
  <definedNames>
    <definedName name="_xlnm._FilterDatabase" localSheetId="1" hidden="1">'asukoht metsandik ja  kogus'!$A$1:$E$216</definedName>
    <definedName name="_xlnm._FilterDatabase" localSheetId="0" hidden="1">'pakkumuse vorm'!$A$10:$K$10</definedName>
    <definedName name="Mahukonstant">[1]Batch!$AB$3</definedName>
    <definedName name="Männipalk">'asukoht metsandik ja  kogus'!#REF!</definedName>
    <definedName name="_xlnm.Print_Titles" localSheetId="0">'pakkumuse vorm'!$10:$10</definedName>
    <definedName name="sort">[2]pakkumine!$C$223:$C$229</definedName>
    <definedName name="Z_2169D3B4_80E8_49E0_B65A_90BEFD5CD810_.wvu.FilterData" localSheetId="0" hidden="1">'pakkumuse vorm'!$A$10:$K$10</definedName>
  </definedNames>
  <calcPr calcId="145621"/>
  <customWorkbookViews>
    <customWorkbookView name="Marte - Personal View" guid="{2169D3B4-80E8-49E0-B65A-90BEFD5CD810}" mergeInterval="0" personalView="1" maximized="1" windowWidth="1436" windowHeight="709" tabRatio="693" activeSheetId="1"/>
  </customWorkbookViews>
</workbook>
</file>

<file path=xl/calcChain.xml><?xml version="1.0" encoding="utf-8"?>
<calcChain xmlns="http://schemas.openxmlformats.org/spreadsheetml/2006/main">
  <c r="C11" i="1" l="1"/>
  <c r="E67" i="6"/>
  <c r="E41" i="6"/>
  <c r="E128" i="6" l="1"/>
  <c r="E116" i="6"/>
  <c r="E104" i="6"/>
  <c r="E95" i="6"/>
  <c r="E81" i="6"/>
  <c r="E69" i="6" l="1"/>
  <c r="C15" i="1" s="1"/>
  <c r="C14" i="1"/>
  <c r="E45" i="6"/>
  <c r="C13" i="1" s="1"/>
  <c r="E43" i="6"/>
  <c r="C12" i="1" s="1"/>
  <c r="C10" i="4" l="1"/>
  <c r="C11" i="4"/>
  <c r="E10" i="4"/>
  <c r="G10" i="4"/>
  <c r="I10" i="4"/>
  <c r="K10" i="4"/>
  <c r="M10" i="4"/>
  <c r="O10" i="4"/>
  <c r="Q10" i="4"/>
  <c r="E11" i="4"/>
  <c r="G11" i="4"/>
  <c r="I11" i="4"/>
  <c r="K11" i="4"/>
  <c r="M11" i="4"/>
  <c r="O11" i="4"/>
  <c r="Q11" i="4"/>
  <c r="C12" i="4"/>
  <c r="E12" i="4"/>
  <c r="G12" i="4"/>
  <c r="I12" i="4"/>
  <c r="K12" i="4"/>
  <c r="M12" i="4"/>
  <c r="O12" i="4"/>
  <c r="Q12" i="4"/>
  <c r="C13" i="4"/>
  <c r="E13" i="4"/>
  <c r="G13" i="4"/>
  <c r="I13" i="4"/>
  <c r="K13" i="4"/>
  <c r="M13" i="4"/>
  <c r="O13" i="4"/>
  <c r="Q13" i="4"/>
  <c r="C14" i="4"/>
  <c r="E14" i="4"/>
  <c r="G14" i="4"/>
  <c r="I14" i="4"/>
  <c r="K14" i="4"/>
  <c r="M14" i="4"/>
  <c r="O14" i="4"/>
  <c r="Q14" i="4"/>
  <c r="C15" i="4"/>
  <c r="E15" i="4"/>
  <c r="G15" i="4"/>
  <c r="I15" i="4"/>
  <c r="K15" i="4"/>
  <c r="M15" i="4"/>
  <c r="O15" i="4"/>
  <c r="Q15" i="4"/>
  <c r="C16" i="4"/>
  <c r="E16" i="4"/>
  <c r="G16" i="4"/>
  <c r="I16" i="4"/>
  <c r="K16" i="4"/>
  <c r="M16" i="4"/>
  <c r="O16" i="4"/>
  <c r="Q16" i="4"/>
  <c r="C17" i="4"/>
  <c r="E17" i="4"/>
  <c r="G17" i="4"/>
  <c r="I17" i="4"/>
  <c r="K17" i="4"/>
  <c r="M17" i="4"/>
  <c r="O17" i="4"/>
  <c r="Q17" i="4"/>
  <c r="C18" i="4"/>
  <c r="E18" i="4"/>
  <c r="G18" i="4"/>
  <c r="I18" i="4"/>
  <c r="K18" i="4"/>
  <c r="M18" i="4"/>
  <c r="O18" i="4"/>
  <c r="Q18" i="4"/>
  <c r="C19" i="4"/>
  <c r="E19" i="4"/>
  <c r="G19" i="4"/>
  <c r="I19" i="4"/>
  <c r="K19" i="4"/>
  <c r="M19" i="4"/>
  <c r="O19" i="4"/>
  <c r="Q19" i="4"/>
  <c r="C20" i="4"/>
  <c r="E20" i="4"/>
  <c r="G20" i="4"/>
  <c r="I20" i="4"/>
  <c r="K20" i="4"/>
  <c r="M20" i="4"/>
  <c r="O20" i="4"/>
  <c r="Q20" i="4"/>
  <c r="C21" i="4"/>
  <c r="E21" i="4"/>
  <c r="G21" i="4"/>
  <c r="I21" i="4"/>
  <c r="K21" i="4"/>
  <c r="M21" i="4"/>
  <c r="O21" i="4"/>
  <c r="Q21" i="4"/>
  <c r="C22" i="4"/>
  <c r="E22" i="4"/>
  <c r="G22" i="4"/>
  <c r="I22" i="4"/>
  <c r="K22" i="4"/>
  <c r="M22" i="4"/>
  <c r="O22" i="4"/>
  <c r="Q22" i="4"/>
  <c r="C23" i="4"/>
  <c r="E23" i="4"/>
  <c r="G23" i="4"/>
  <c r="I23" i="4"/>
  <c r="K23" i="4"/>
  <c r="M23" i="4"/>
  <c r="O23" i="4"/>
  <c r="Q23" i="4"/>
  <c r="C24" i="4"/>
  <c r="E24" i="4"/>
  <c r="G24" i="4"/>
  <c r="I24" i="4"/>
  <c r="K24" i="4"/>
  <c r="M24" i="4"/>
  <c r="O24" i="4"/>
  <c r="Q24" i="4"/>
  <c r="C25" i="4"/>
  <c r="E25" i="4"/>
  <c r="G25" i="4"/>
  <c r="I25" i="4"/>
  <c r="K25" i="4"/>
  <c r="M25" i="4"/>
  <c r="O25" i="4"/>
  <c r="Q25" i="4"/>
  <c r="C26" i="4"/>
  <c r="E26" i="4"/>
  <c r="G26" i="4"/>
  <c r="I26" i="4"/>
  <c r="K26" i="4"/>
  <c r="M26" i="4"/>
  <c r="O26" i="4"/>
  <c r="Q26" i="4"/>
  <c r="C27" i="4"/>
  <c r="E27" i="4"/>
  <c r="G27" i="4"/>
  <c r="I27" i="4"/>
  <c r="K27" i="4"/>
  <c r="M27" i="4"/>
  <c r="O27" i="4"/>
  <c r="Q27" i="4"/>
  <c r="C28" i="4"/>
  <c r="E28" i="4"/>
  <c r="G28" i="4"/>
  <c r="I28" i="4"/>
  <c r="K28" i="4"/>
  <c r="M28" i="4"/>
  <c r="O28" i="4"/>
  <c r="Q28" i="4"/>
  <c r="C29" i="4"/>
  <c r="E29" i="4"/>
  <c r="G29" i="4"/>
  <c r="I29" i="4"/>
  <c r="K29" i="4"/>
  <c r="M29" i="4"/>
  <c r="O29" i="4"/>
  <c r="Q29" i="4"/>
  <c r="C30" i="4"/>
  <c r="E30" i="4"/>
  <c r="G30" i="4"/>
  <c r="I30" i="4"/>
  <c r="K30" i="4"/>
  <c r="M30" i="4"/>
  <c r="O30" i="4"/>
  <c r="Q30" i="4"/>
  <c r="C31" i="4"/>
  <c r="E31" i="4"/>
  <c r="G31" i="4"/>
  <c r="I31" i="4"/>
  <c r="K31" i="4"/>
  <c r="M31" i="4"/>
  <c r="O31" i="4"/>
  <c r="Q31" i="4"/>
  <c r="C32" i="4"/>
  <c r="E32" i="4"/>
  <c r="G32" i="4"/>
  <c r="I32" i="4"/>
  <c r="K32" i="4"/>
  <c r="M32" i="4"/>
  <c r="O32" i="4"/>
  <c r="Q32" i="4"/>
  <c r="C33" i="4"/>
  <c r="E33" i="4"/>
  <c r="G33" i="4"/>
  <c r="I33" i="4"/>
  <c r="K33" i="4"/>
  <c r="M33" i="4"/>
  <c r="O33" i="4"/>
  <c r="Q33" i="4"/>
  <c r="C34" i="4"/>
  <c r="E34" i="4"/>
  <c r="G34" i="4"/>
  <c r="I34" i="4"/>
  <c r="K34" i="4"/>
  <c r="M34" i="4"/>
  <c r="O34" i="4"/>
  <c r="Q34" i="4"/>
  <c r="C35" i="4"/>
  <c r="E35" i="4"/>
  <c r="G35" i="4"/>
  <c r="I35" i="4"/>
  <c r="K35" i="4"/>
  <c r="M35" i="4"/>
  <c r="O35" i="4"/>
  <c r="Q35" i="4"/>
  <c r="C36" i="4"/>
  <c r="E36" i="4"/>
  <c r="G36" i="4"/>
  <c r="I36" i="4"/>
  <c r="K36" i="4"/>
  <c r="M36" i="4"/>
  <c r="O36" i="4"/>
  <c r="Q36" i="4"/>
  <c r="C37" i="4"/>
  <c r="E37" i="4"/>
  <c r="G37" i="4"/>
  <c r="I37" i="4"/>
  <c r="K37" i="4"/>
  <c r="M37" i="4"/>
  <c r="O37" i="4"/>
  <c r="Q37" i="4"/>
  <c r="C38" i="4"/>
  <c r="E38" i="4"/>
  <c r="G38" i="4"/>
  <c r="I38" i="4"/>
  <c r="K38" i="4"/>
  <c r="M38" i="4"/>
  <c r="O38" i="4"/>
  <c r="Q38" i="4"/>
  <c r="C39" i="4"/>
  <c r="E39" i="4"/>
  <c r="G39" i="4"/>
  <c r="I39" i="4"/>
  <c r="K39" i="4"/>
  <c r="M39" i="4"/>
  <c r="O39" i="4"/>
  <c r="Q39" i="4"/>
  <c r="C40" i="4"/>
  <c r="E40" i="4"/>
  <c r="G40" i="4"/>
  <c r="I40" i="4"/>
  <c r="K40" i="4"/>
  <c r="M40" i="4"/>
  <c r="O40" i="4"/>
  <c r="Q40" i="4"/>
  <c r="C41" i="4"/>
  <c r="E41" i="4"/>
  <c r="G41" i="4"/>
  <c r="I41" i="4"/>
  <c r="K41" i="4"/>
  <c r="M41" i="4"/>
  <c r="O41" i="4"/>
  <c r="Q41" i="4"/>
  <c r="C42" i="4"/>
  <c r="E42" i="4"/>
  <c r="G42" i="4"/>
  <c r="I42" i="4"/>
  <c r="K42" i="4"/>
  <c r="M42" i="4"/>
  <c r="O42" i="4"/>
  <c r="Q42" i="4"/>
  <c r="C43" i="4"/>
  <c r="E43" i="4"/>
  <c r="G43" i="4"/>
  <c r="I43" i="4"/>
  <c r="K43" i="4"/>
  <c r="M43" i="4"/>
  <c r="O43" i="4"/>
  <c r="Q43" i="4"/>
  <c r="C44" i="4"/>
  <c r="E44" i="4"/>
  <c r="G44" i="4"/>
  <c r="I44" i="4"/>
  <c r="K44" i="4"/>
  <c r="M44" i="4"/>
  <c r="O44" i="4"/>
  <c r="Q44" i="4"/>
  <c r="C45" i="4"/>
  <c r="E45" i="4"/>
  <c r="G45" i="4"/>
  <c r="I45" i="4"/>
  <c r="K45" i="4"/>
  <c r="M45" i="4"/>
  <c r="O45" i="4"/>
  <c r="Q45" i="4"/>
  <c r="C46" i="4"/>
  <c r="E46" i="4"/>
  <c r="G46" i="4"/>
  <c r="I46" i="4"/>
  <c r="K46" i="4"/>
  <c r="M46" i="4"/>
  <c r="O46" i="4"/>
  <c r="Q46" i="4"/>
  <c r="C47" i="4"/>
  <c r="E47" i="4"/>
  <c r="G47" i="4"/>
  <c r="I47" i="4"/>
  <c r="K47" i="4"/>
  <c r="M47" i="4"/>
  <c r="O47" i="4"/>
  <c r="Q47" i="4"/>
  <c r="C48" i="4"/>
  <c r="E48" i="4"/>
  <c r="G48" i="4"/>
  <c r="I48" i="4"/>
  <c r="K48" i="4"/>
  <c r="M48" i="4"/>
  <c r="O48" i="4"/>
  <c r="Q48" i="4"/>
  <c r="B49" i="4"/>
  <c r="D49" i="4"/>
  <c r="B56" i="4" s="1"/>
  <c r="F49" i="4"/>
  <c r="H49" i="4"/>
  <c r="J49" i="4"/>
  <c r="L49" i="4"/>
  <c r="N49" i="4"/>
  <c r="P49" i="4"/>
  <c r="D53" i="4"/>
  <c r="O3" i="4" s="1"/>
  <c r="D56" i="4"/>
  <c r="F54" i="4"/>
  <c r="F55" i="4"/>
  <c r="N56" i="4"/>
  <c r="B15" i="3"/>
  <c r="C15" i="3"/>
  <c r="D15" i="3"/>
  <c r="E15" i="3"/>
  <c r="B23" i="3"/>
  <c r="C23" i="3"/>
  <c r="D23" i="3"/>
  <c r="E23" i="3"/>
  <c r="B24" i="3"/>
  <c r="C24" i="3"/>
  <c r="D24" i="3"/>
  <c r="E24" i="3"/>
  <c r="B34" i="3"/>
  <c r="B35" i="3" s="1"/>
  <c r="C34" i="3"/>
  <c r="D34" i="3"/>
  <c r="E34" i="3"/>
  <c r="E35" i="3" s="1"/>
  <c r="C35" i="3"/>
  <c r="D35" i="3"/>
  <c r="D36" i="3" s="1"/>
  <c r="C36" i="3"/>
  <c r="F53" i="4"/>
  <c r="F56" i="4" s="1"/>
  <c r="E36" i="3" l="1"/>
  <c r="E38" i="3"/>
  <c r="B36" i="3"/>
  <c r="O4" i="4"/>
  <c r="E37" i="3" l="1"/>
  <c r="E39" i="3" s="1"/>
</calcChain>
</file>

<file path=xl/sharedStrings.xml><?xml version="1.0" encoding="utf-8"?>
<sst xmlns="http://schemas.openxmlformats.org/spreadsheetml/2006/main" count="511" uniqueCount="224">
  <si>
    <t>Aadress</t>
  </si>
  <si>
    <t>Metsamaterjali nimetus</t>
  </si>
  <si>
    <t>RMK METSAMATERJALI KIRJALIKU ENAMPAKKUMISE PAKKUMUSE VORM</t>
  </si>
  <si>
    <t>Kuupäev</t>
  </si>
  <si>
    <t>Pakkuja nimi</t>
  </si>
  <si>
    <t>Registrikood</t>
  </si>
  <si>
    <t>Kvaliteet</t>
  </si>
  <si>
    <t>Ettepanek lepingu tagatise ja maksetähtaja osas</t>
  </si>
  <si>
    <t>Tarneaeg</t>
  </si>
  <si>
    <t>Telefon ja e-posti aadress</t>
  </si>
  <si>
    <t>Pakkuja ettepanek metsamaterjali diameetrivahemiku (cm) ja ülemõõduta pikkuse osas (dm)</t>
  </si>
  <si>
    <t xml:space="preserve">Mõõteraport autokoormas virnmõõtmise kohta </t>
  </si>
  <si>
    <t xml:space="preserve">Raporti saaja E-posti aadress: </t>
  </si>
  <si>
    <t xml:space="preserve">Ostja   </t>
  </si>
  <si>
    <t xml:space="preserve">Veoselehe nr </t>
  </si>
  <si>
    <t xml:space="preserve">Sortiment </t>
  </si>
  <si>
    <t xml:space="preserve">Lepingu nr </t>
  </si>
  <si>
    <t xml:space="preserve">Mõõtmise koht  </t>
  </si>
  <si>
    <t>Mõõtmise kuupäev</t>
  </si>
  <si>
    <t xml:space="preserve">Mõõtja(nimi, tel)  </t>
  </si>
  <si>
    <t>Virna number (autokabiinist)</t>
  </si>
  <si>
    <t>1.</t>
  </si>
  <si>
    <t>2.</t>
  </si>
  <si>
    <t>3.</t>
  </si>
  <si>
    <t>4.</t>
  </si>
  <si>
    <t>Nottide keskmine pikkus</t>
  </si>
  <si>
    <t>Virna laius</t>
  </si>
  <si>
    <t>Virna kõrgus</t>
  </si>
  <si>
    <t xml:space="preserve">Virnastusmaht </t>
  </si>
  <si>
    <t>Lepingunõuetele mittevastava materjali (praagi) osakaal  virnas põhjuste lõikes (%)</t>
  </si>
  <si>
    <t>Diameeter</t>
  </si>
  <si>
    <t>Pikkus</t>
  </si>
  <si>
    <t>Praagi osakaal virnas (%)</t>
  </si>
  <si>
    <t>Praagi maht virnas (m3)</t>
  </si>
  <si>
    <t xml:space="preserve">Kvaliteetne maht virnas (m3) </t>
  </si>
  <si>
    <t>Kvaliteedinõuetele vastav maht koormas (m3)</t>
  </si>
  <si>
    <t>Praagi maht koormas (m3)</t>
  </si>
  <si>
    <t>KOORMA MAHT KOKKU (m3)</t>
  </si>
  <si>
    <t>Metsamaterjali mõõtmisraport palkidele</t>
  </si>
  <si>
    <t>Raporti E-posti aadress</t>
  </si>
  <si>
    <t>Müüja nimi</t>
  </si>
  <si>
    <t>RMK</t>
  </si>
  <si>
    <t>Lepingu number</t>
  </si>
  <si>
    <t>Maht kokku</t>
  </si>
  <si>
    <t>m3</t>
  </si>
  <si>
    <t>Ostja nimi</t>
  </si>
  <si>
    <t>Sortiment</t>
  </si>
  <si>
    <t>Summa kokku</t>
  </si>
  <si>
    <t>Veoselehe nr</t>
  </si>
  <si>
    <t>Pikkus dm</t>
  </si>
  <si>
    <t>Puuliik/kvalit</t>
  </si>
  <si>
    <t>palk</t>
  </si>
  <si>
    <t>praak</t>
  </si>
  <si>
    <t>DIAM</t>
  </si>
  <si>
    <t>ARV tk.</t>
  </si>
  <si>
    <t>MAHT  m3</t>
  </si>
  <si>
    <t>KOKKU</t>
  </si>
  <si>
    <t>Nimetus</t>
  </si>
  <si>
    <t>Palk</t>
  </si>
  <si>
    <t>Diam</t>
  </si>
  <si>
    <t>Maht</t>
  </si>
  <si>
    <t>Hind</t>
  </si>
  <si>
    <t>Summa</t>
  </si>
  <si>
    <t>Praagi põhjus</t>
  </si>
  <si>
    <t>Maht (m3)</t>
  </si>
  <si>
    <t>(tk)</t>
  </si>
  <si>
    <t>(cm)</t>
  </si>
  <si>
    <t>(m3)</t>
  </si>
  <si>
    <t>(EEK)</t>
  </si>
  <si>
    <t>Kokku</t>
  </si>
  <si>
    <t>Mõõtja:</t>
  </si>
  <si>
    <t>nimi, telefon</t>
  </si>
  <si>
    <t>aktid.(regioon)@rmk.ee</t>
  </si>
  <si>
    <t>(EUR)</t>
  </si>
  <si>
    <t>EUR</t>
  </si>
  <si>
    <t>Pakkuja esindaja nimi ja  allkiri ________________________________</t>
  </si>
  <si>
    <t>Asukoht / RMK regioon</t>
  </si>
  <si>
    <t>Müüja RMK</t>
  </si>
  <si>
    <t>Virnatäiuse koefitsiendi määramine RMK virmaterjalide standardi abitabelite alusel</t>
  </si>
  <si>
    <t>Keskmine diameeter koorega</t>
  </si>
  <si>
    <t>Koefitsient (tabelist)</t>
  </si>
  <si>
    <t>Parand: haab</t>
  </si>
  <si>
    <t>Parand: koor</t>
  </si>
  <si>
    <t>Parand: pikkus</t>
  </si>
  <si>
    <t>Parand: lisandid koormas</t>
  </si>
  <si>
    <t>Virnatäiuse koefitsient:</t>
  </si>
  <si>
    <t>Puidu maht (m³)</t>
  </si>
  <si>
    <t>Kõverus</t>
  </si>
  <si>
    <t>Vale puuliik, metsakuiv</t>
  </si>
  <si>
    <t>Metsamädanik</t>
  </si>
  <si>
    <t>Ülestöötamisviga (sh  laasimine)</t>
  </si>
  <si>
    <t>Muu (võõrkehad)</t>
  </si>
  <si>
    <t>Laomädanik</t>
  </si>
  <si>
    <t>Müügi-objekti nr</t>
  </si>
  <si>
    <t>ei kohaldata</t>
  </si>
  <si>
    <t xml:space="preserve">Kogus m³ </t>
  </si>
  <si>
    <t xml:space="preserve">Ligikaudne kogus m³ </t>
  </si>
  <si>
    <t>Asukoht/ RMK regioon</t>
  </si>
  <si>
    <t>Alghind tarnekohas metsamaterjali asukoha regioonis  (EUR/m³)</t>
  </si>
  <si>
    <t>Piirsalu</t>
  </si>
  <si>
    <t>Olen tutvunud RMK metsamaterjali müügilepingu tüüptingimuste, RMK palkide standardiga,  RMK virnmaterjali standardiga ning nõustun ostma müügiobjekti pakkumisel kehtestatud tingimustel, sealhulgas esitada enne lepingu sõlmimist krediidiasutuse garantiikiri või tasuda RMK kontole tagatisraha summas, mis vastab lepingu maksetähtajale vastava arvestusliku koguse maksumusele koos käibemaksuga, millele on lisatud 0,5 kordne ühe kuu metsamaterjali koguse maksumus koos käibemaksuga  või tasuma ettemaksu.</t>
  </si>
  <si>
    <t xml:space="preserve">Pakkuja ostusoov ehk kogus m3       *) </t>
  </si>
  <si>
    <t>Metsamaterjali tarnekoht (Ostja lao asukoha aadress)**)</t>
  </si>
  <si>
    <t>Pakkuja poolt osta soovitav metsamaterjali kogus, metsamaterjali tarnekoht ja pakkuja hinnapakkumine eurodes kuupmeetri kohta ilma käibemaksuta palkhaaval mõõdetavatel metsamaterjalidel RMK palkide standardis toodud kvaliteeditingimustest ja mõõtmise nõuetest lähtudes, virnmaterjalina mõõdetavatel metsamaterjalidel (paberipuidu ja küttepuidu sortimendid) RMK virnmaterjalide standardis toodud virnastusmahu ja virnatäiuse määramise metoodikast ja kvaliteeditingimustest lähtudes.</t>
  </si>
  <si>
    <t>Keila</t>
  </si>
  <si>
    <t>Alatskivi</t>
  </si>
  <si>
    <t>Permisküla</t>
  </si>
  <si>
    <t>Torma</t>
  </si>
  <si>
    <t>Varangu</t>
  </si>
  <si>
    <t>Venevere</t>
  </si>
  <si>
    <t>Kastre</t>
  </si>
  <si>
    <t>Kuuse- ja männiküttepuit</t>
  </si>
  <si>
    <t>Küttepuit</t>
  </si>
  <si>
    <t>RMK virnmaterjalide standard; 2.5 tabel kuuse- ja männiküttepuidule; diameeter 5+ cm koore pealt; pikkus 3,0 m (+/-0,3 m)</t>
  </si>
  <si>
    <t>RMK virnmaterjalide standard; 2.6 tabel küttepuidule; diameeter 5+ cm koore pealt; pikkus 3,0 m (+/-0,3 m)</t>
  </si>
  <si>
    <t>*) Minimaalne vastuvõetav pakkuja ostusoovi kogus müügiobjekti kohta on 30 m³</t>
  </si>
  <si>
    <t xml:space="preserve">Pakutav hind metsamaterjali tarnekohas käibemaksuta (EUR/m³)  </t>
  </si>
  <si>
    <t>Halliku</t>
  </si>
  <si>
    <t>Iisaku</t>
  </si>
  <si>
    <t>Kihelkonna</t>
  </si>
  <si>
    <t>Loobu</t>
  </si>
  <si>
    <t>Narva</t>
  </si>
  <si>
    <t>Putkaste</t>
  </si>
  <si>
    <t>Saaremaa</t>
  </si>
  <si>
    <t>Hiiumaa</t>
  </si>
  <si>
    <t>Haavapalk</t>
  </si>
  <si>
    <t>Saku</t>
  </si>
  <si>
    <t>Sanglepapalk</t>
  </si>
  <si>
    <t>Pagari</t>
  </si>
  <si>
    <t>Kõnnu</t>
  </si>
  <si>
    <t>Käru</t>
  </si>
  <si>
    <t>Mäetaguse</t>
  </si>
  <si>
    <t>Triigi</t>
  </si>
  <si>
    <t>Edela, Kirde regioon</t>
  </si>
  <si>
    <t>Kagu regioon</t>
  </si>
  <si>
    <t>RMK palkide standard; tabel 3.1 haavapalkide kvaliteedinõuded; diam 16-60 cm, pikkus 2,4-3,0 m (+ülemõõt)</t>
  </si>
  <si>
    <t>Aakre</t>
  </si>
  <si>
    <t>Aegviidu</t>
  </si>
  <si>
    <t>Antsla</t>
  </si>
  <si>
    <t>Elva</t>
  </si>
  <si>
    <t>Erastvere</t>
  </si>
  <si>
    <t>Karksi</t>
  </si>
  <si>
    <t>Kohtla</t>
  </si>
  <si>
    <t>Kõpu</t>
  </si>
  <si>
    <t>Mahtra</t>
  </si>
  <si>
    <t>Misso</t>
  </si>
  <si>
    <t>Orajõe</t>
  </si>
  <si>
    <t>Põlula</t>
  </si>
  <si>
    <t>Rava</t>
  </si>
  <si>
    <t>Roosa</t>
  </si>
  <si>
    <t>Sonda</t>
  </si>
  <si>
    <t>Taheva</t>
  </si>
  <si>
    <t>Türi</t>
  </si>
  <si>
    <t>Vaimastvere</t>
  </si>
  <si>
    <t>Võru</t>
  </si>
  <si>
    <t>Õisu</t>
  </si>
  <si>
    <t>Madalakvaliteediline ja metsakuiv männi- ja kuusepalk</t>
  </si>
  <si>
    <t>RMK palkide standard tabel 2.2  madalakvaliteediliste okaspuupalkide kvaliteet; diameeter 16-60 cm; pikkus         3,0 - 6,0 m (+ ülemõõt)</t>
  </si>
  <si>
    <t>Riisselja</t>
  </si>
  <si>
    <t>Edela, Kagu,Kirde regioon</t>
  </si>
  <si>
    <t>Kilingi</t>
  </si>
  <si>
    <t>Vastemõisa</t>
  </si>
  <si>
    <t>**) Müügi korraldaja arvestab kõiki pakkumisi tarnekohas tarnetingimusega DAT (Incoterms 2010) kui pakkuja ei ole tarnekoha nimetamisel tarnetingimust (Incoterms 2010) täpsustanud.  FOB (Incoterms 2010) tarnetingimusel hinnapakkumist aktsepteerib Müügi korraldaja tarnekohaga Kunda, Sillamäe, Lehtma, Heltermaa, Rohuküla, Roomassaare  ja Virtsu sadamas</t>
  </si>
  <si>
    <t xml:space="preserve">Asukoht /RMK metsandik </t>
  </si>
  <si>
    <t>Madalakvaliteediline ja metsakuiv  kuusepalk</t>
  </si>
  <si>
    <t>Madalakvaliteediline ja metsakuiv  männipalk</t>
  </si>
  <si>
    <t>RMK palkide standard tabel 2.2  madalakvaliteediliste okaspuupalkide kvaliteet; diameeter 16-60 cm; pikkus         2,9-3,0 m (+ ülemõõt)</t>
  </si>
  <si>
    <t>RMK palkide standard tabel 2.2  madalakvaliteediliste okaspuupalkide kvaliteet; diameeter 16-60 cm; pikkus         3,0 m (+ ülemõõt)</t>
  </si>
  <si>
    <t>Edela, Kirde, Kagu regioon</t>
  </si>
  <si>
    <t>Avinurme</t>
  </si>
  <si>
    <t>Ilumetsa</t>
  </si>
  <si>
    <t>Kiidjärve</t>
  </si>
  <si>
    <t>Koorküla</t>
  </si>
  <si>
    <t>Laeva</t>
  </si>
  <si>
    <t>Laiksaare</t>
  </si>
  <si>
    <t>Laiuse</t>
  </si>
  <si>
    <t>Orava</t>
  </si>
  <si>
    <t>Paunküla</t>
  </si>
  <si>
    <t>Põltsamaa</t>
  </si>
  <si>
    <t>Räpina</t>
  </si>
  <si>
    <t>Tartu</t>
  </si>
  <si>
    <t>Valga</t>
  </si>
  <si>
    <t>Väätsa</t>
  </si>
  <si>
    <t>Märjamaa</t>
  </si>
  <si>
    <t>Surju</t>
  </si>
  <si>
    <t>Varbla</t>
  </si>
  <si>
    <t>Kärdla</t>
  </si>
  <si>
    <t>Viimsi</t>
  </si>
  <si>
    <t>24.10.2016-31.12.2016</t>
  </si>
  <si>
    <t xml:space="preserve">Kirjalike pakkumuste esitamise tähtaeg on 19.10.2016. a kell 10:00 aadressil RMK, Toompuiestee 24, 10149 Tallinn või e-posti aadressile puiduturustus@rmk.ee </t>
  </si>
  <si>
    <t>Kagu, Kirde, Edela regioon</t>
  </si>
  <si>
    <t>Männipalk</t>
  </si>
  <si>
    <t>RMK palkide standard; tabel 2.1 okaspuupalkide ABC kvaliteet; diam 13-17,9 cm, pikkus &lt;6 m (+ülemõõt) pikkuseid alla 4,2 m &lt;20%</t>
  </si>
  <si>
    <t>24.10.2016-31.01.2017</t>
  </si>
  <si>
    <t>Kuusepalk</t>
  </si>
  <si>
    <t>Aimla</t>
  </si>
  <si>
    <t>RMK palkide standard; tabel 2.1 okaspuupalkide ABC kvaliteet; diam 18-27,9 cm, pikkus &lt;6 m (+ülemõõt) pikkuseid alla 4,2 m &lt;20%</t>
  </si>
  <si>
    <t>RMK palkide standard; tabel 2.1 okaspuupalkide ABC kvaliteet; diam 18+ cm, pikkus &lt;6 m (+ülemõõt) pikkuseid alla 4,2 m &lt;20%</t>
  </si>
  <si>
    <t>RMK palkide standard; tabel 3.2 kasepalkide kvaliteedinõuded; diam 16-60 cm, pikkus 2,7-3,2 m (+ülemõõt)</t>
  </si>
  <si>
    <t xml:space="preserve">diam 16-17 cm………....€/m3    diam 18-21 cm………....€/m3     diam 22-60 cm………....€/m3 </t>
  </si>
  <si>
    <t>Edela, Kagu, Kirde</t>
  </si>
  <si>
    <t>RMK palkide standard; tabel 3.1 sanglepapalkide kvaliteedinõuded; diam 16-60 cm, pikkus 2,4-3,0 m (+ülemõõt)</t>
  </si>
  <si>
    <t>Kasepalk</t>
  </si>
  <si>
    <t>Kunda</t>
  </si>
  <si>
    <t>Kuusepaberipuit</t>
  </si>
  <si>
    <t>Männipaberipuit</t>
  </si>
  <si>
    <t>Audru</t>
  </si>
  <si>
    <t>Pikknurme</t>
  </si>
  <si>
    <t>Kullamaa</t>
  </si>
  <si>
    <t>Taali</t>
  </si>
  <si>
    <t xml:space="preserve">RMK virnmaterjalide standard; tabel 2.2 </t>
  </si>
  <si>
    <t xml:space="preserve">RMK virnmaterjalide standard; tabel 2.3    </t>
  </si>
  <si>
    <t xml:space="preserve">Hinnapakkumise võib müügiobjektile 13 esitada etteantud diameetrigruppide lõikes või koondhinnana. Diameetrigruppidena hinna pakkumisel arvestab müügi korraldaja diameetrigruppide mahtusid järgmiselt:  diam 16-17 cm 8% ja 18-21 cm 35% ja 22-60 57% cm kogusest; </t>
  </si>
  <si>
    <t>RMK virnmaterjalide standard; 2.6 tabel küttepuidule; diameeter 5+ cm koore pealt; pikkus 3,0 m (+/-0,3 m); võib sisaldada kõiki lehtpuuliike s.h. Haaba kuni 100%.</t>
  </si>
  <si>
    <t>ei kohaldata diameetrivahemikule</t>
  </si>
  <si>
    <t>RMK palkide standard; tabel 2.1 okaspuupalkide ABC kvaliteet; diam 13-17,9cm, pikkus &lt;6 m (+ülemõõt) pikkuseid alla 4,2 m &lt;20%</t>
  </si>
  <si>
    <t>RMK palkide standard; tabel 2.1 okaspuupalkide ABC kvaliteet; diam 18+cm, pikkus &lt;6 m (+ülemõõt) pikkuseid alla 4,2 m &lt;20%</t>
  </si>
  <si>
    <t>RMK palkide standard; tabel 2.1 okaspuupalkide ABC kvaliteet; diam 28+ cm, pikkus &lt;6 m (+ülemõõt) pikkuseid alla 4,2 m &lt;20%</t>
  </si>
  <si>
    <t>Müügi korraldaja jätab endale õiguses müügiobjektile 20  kitsendavate tingimuste (üks puuliik, üks pikkus) esitamise korral  korral pakkumus tagasi lükata või müügimahtu korrigeerida</t>
  </si>
  <si>
    <t>Raidmed ja tüvesed</t>
  </si>
  <si>
    <t>Kuressaare</t>
  </si>
  <si>
    <t xml:space="preserve">diam 16-17 cm     40 €/m3;           diam 18-21 cm 52 €/m3;                diam 22-60 cm 77 €/m3 </t>
  </si>
  <si>
    <t>Edela, Kagu, Kirde regioon</t>
  </si>
  <si>
    <t>Müügiobjektide 21 ja 22 ostusoovi  korral võtta ühendust müügikorraldajaga.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</si>
</sst>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 #,##0.00\ _k_r_-;_-* &quot;-&quot;??\ _k_r_-;_-@_-"/>
    <numFmt numFmtId="164" formatCode="0.000"/>
  </numFmts>
  <fonts count="3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u/>
      <sz val="10"/>
      <color indexed="12"/>
      <name val="Arial"/>
      <family val="2"/>
      <charset val="186"/>
    </font>
    <font>
      <b/>
      <sz val="10"/>
      <name val="Times New Roman"/>
      <family val="1"/>
      <charset val="186"/>
    </font>
    <font>
      <sz val="10"/>
      <name val="Times New Roman"/>
      <family val="1"/>
      <charset val="186"/>
    </font>
    <font>
      <sz val="12"/>
      <name val="Times New Roman"/>
      <family val="1"/>
      <charset val="186"/>
    </font>
    <font>
      <b/>
      <sz val="12"/>
      <name val="Times New Roman"/>
      <family val="1"/>
      <charset val="186"/>
    </font>
    <font>
      <b/>
      <sz val="12"/>
      <color indexed="10"/>
      <name val="Times New Roman"/>
      <family val="1"/>
      <charset val="186"/>
    </font>
    <font>
      <b/>
      <sz val="14"/>
      <name val="Times New Roman"/>
      <family val="1"/>
      <charset val="186"/>
    </font>
    <font>
      <b/>
      <i/>
      <sz val="12"/>
      <name val="Times New Roman"/>
      <family val="1"/>
      <charset val="186"/>
    </font>
    <font>
      <b/>
      <sz val="11"/>
      <name val="Times New Roman"/>
      <family val="1"/>
      <charset val="186"/>
    </font>
    <font>
      <sz val="11"/>
      <color indexed="8"/>
      <name val="Times New Roman"/>
      <family val="1"/>
      <charset val="186"/>
    </font>
    <font>
      <b/>
      <sz val="11"/>
      <color indexed="8"/>
      <name val="Times New Roman"/>
      <family val="1"/>
      <charset val="186"/>
    </font>
    <font>
      <sz val="11"/>
      <name val="Times New Roman"/>
      <family val="1"/>
      <charset val="186"/>
    </font>
    <font>
      <b/>
      <sz val="14"/>
      <name val="e"/>
      <charset val="186"/>
    </font>
    <font>
      <b/>
      <sz val="10"/>
      <name val="Arial"/>
      <family val="2"/>
      <charset val="186"/>
    </font>
    <font>
      <b/>
      <sz val="10"/>
      <name val="Arial"/>
      <family val="2"/>
      <charset val="186"/>
    </font>
    <font>
      <sz val="10"/>
      <name val="Arial"/>
      <family val="2"/>
      <charset val="186"/>
    </font>
    <font>
      <sz val="8"/>
      <name val="Arial"/>
      <family val="2"/>
      <charset val="186"/>
    </font>
    <font>
      <sz val="10"/>
      <color indexed="8"/>
      <name val="Times New Roman"/>
      <family val="1"/>
      <charset val="186"/>
    </font>
    <font>
      <sz val="10"/>
      <name val="Arial"/>
      <family val="2"/>
      <charset val="186"/>
    </font>
    <font>
      <sz val="11"/>
      <color theme="1"/>
      <name val="Calibri"/>
      <family val="2"/>
      <charset val="186"/>
      <scheme val="minor"/>
    </font>
    <font>
      <sz val="10"/>
      <name val="Arial"/>
      <family val="2"/>
      <charset val="186"/>
    </font>
    <font>
      <sz val="11"/>
      <color theme="1"/>
      <name val="Calibri"/>
      <family val="2"/>
      <scheme val="minor"/>
    </font>
    <font>
      <i/>
      <sz val="12"/>
      <name val="Times New Roman"/>
      <family val="1"/>
      <charset val="186"/>
    </font>
    <font>
      <sz val="10"/>
      <color theme="1"/>
      <name val="Arial"/>
      <family val="2"/>
      <charset val="186"/>
    </font>
    <font>
      <u/>
      <sz val="10"/>
      <color indexed="12"/>
      <name val="Times New Roman"/>
      <family val="1"/>
      <charset val="18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26"/>
      </patternFill>
    </fill>
    <fill>
      <patternFill patternType="solid">
        <fgColor indexed="42"/>
        <bgColor indexed="27"/>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6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top/>
      <bottom/>
      <diagonal/>
    </border>
    <border>
      <left style="medium">
        <color indexed="64"/>
      </left>
      <right style="thin">
        <color indexed="8"/>
      </right>
      <top/>
      <bottom/>
      <diagonal/>
    </border>
    <border>
      <left style="thin">
        <color indexed="8"/>
      </left>
      <right style="medium">
        <color indexed="8"/>
      </right>
      <top/>
      <bottom/>
      <diagonal/>
    </border>
    <border>
      <left/>
      <right style="thin">
        <color indexed="8"/>
      </right>
      <top/>
      <bottom/>
      <diagonal/>
    </border>
    <border>
      <left style="thin">
        <color indexed="8"/>
      </left>
      <right style="medium">
        <color indexed="64"/>
      </right>
      <top/>
      <bottom/>
      <diagonal/>
    </border>
    <border>
      <left style="medium">
        <color indexed="8"/>
      </left>
      <right style="thin">
        <color indexed="8"/>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8"/>
      </right>
      <top/>
      <bottom style="medium">
        <color indexed="64"/>
      </bottom>
      <diagonal/>
    </border>
    <border>
      <left/>
      <right style="medium">
        <color indexed="8"/>
      </right>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right style="thin">
        <color indexed="8"/>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42">
    <xf numFmtId="0" fontId="0" fillId="0" borderId="0"/>
    <xf numFmtId="0" fontId="21" fillId="0" borderId="0"/>
    <xf numFmtId="0" fontId="21" fillId="0" borderId="0"/>
    <xf numFmtId="43" fontId="21" fillId="0" borderId="0" applyFont="0" applyFill="0" applyBorder="0" applyAlignment="0" applyProtection="0"/>
    <xf numFmtId="0" fontId="6" fillId="0" borderId="0" applyNumberFormat="0" applyFill="0" applyBorder="0" applyAlignment="0" applyProtection="0">
      <alignment vertical="top"/>
      <protection locked="0"/>
    </xf>
    <xf numFmtId="0" fontId="21" fillId="0" borderId="0"/>
    <xf numFmtId="0" fontId="21" fillId="0" borderId="0"/>
    <xf numFmtId="0" fontId="21" fillId="0" borderId="0"/>
    <xf numFmtId="0" fontId="25" fillId="0" borderId="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4" fillId="0" borderId="0" applyFont="0" applyFill="0" applyBorder="0" applyAlignment="0" applyProtection="0"/>
    <xf numFmtId="0" fontId="27" fillId="0" borderId="0"/>
    <xf numFmtId="0" fontId="26" fillId="0" borderId="0"/>
    <xf numFmtId="0" fontId="5" fillId="0" borderId="0"/>
    <xf numFmtId="43" fontId="26" fillId="0" borderId="0" applyFont="0" applyFill="0" applyBorder="0" applyAlignment="0" applyProtection="0"/>
    <xf numFmtId="43" fontId="5" fillId="0" borderId="0" applyFont="0" applyFill="0" applyBorder="0" applyAlignment="0" applyProtection="0"/>
    <xf numFmtId="0" fontId="4" fillId="0" borderId="0"/>
    <xf numFmtId="0" fontId="5" fillId="0" borderId="0"/>
    <xf numFmtId="0" fontId="27" fillId="0" borderId="0"/>
    <xf numFmtId="9" fontId="2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66">
    <xf numFmtId="0" fontId="0" fillId="0" borderId="0" xfId="0"/>
    <xf numFmtId="0" fontId="9" fillId="0" borderId="0" xfId="0" applyFont="1"/>
    <xf numFmtId="0" fontId="8" fillId="0" borderId="0" xfId="0" applyFont="1"/>
    <xf numFmtId="0" fontId="9" fillId="2" borderId="0" xfId="0" applyFont="1" applyFill="1"/>
    <xf numFmtId="0" fontId="12" fillId="0" borderId="0" xfId="0" applyFont="1"/>
    <xf numFmtId="0" fontId="0" fillId="0" borderId="0" xfId="0" applyAlignment="1"/>
    <xf numFmtId="0" fontId="13" fillId="0" borderId="0" xfId="4" applyFont="1" applyBorder="1" applyAlignment="1" applyProtection="1"/>
    <xf numFmtId="0" fontId="0" fillId="0" borderId="1" xfId="0" applyBorder="1" applyAlignment="1">
      <alignment horizontal="left"/>
    </xf>
    <xf numFmtId="0" fontId="0" fillId="0" borderId="2" xfId="0" applyBorder="1" applyAlignment="1">
      <alignment horizontal="left"/>
    </xf>
    <xf numFmtId="0" fontId="6" fillId="0" borderId="0" xfId="4" applyBorder="1" applyAlignment="1" applyProtection="1">
      <alignment horizontal="left"/>
    </xf>
    <xf numFmtId="0" fontId="0" fillId="0" borderId="0" xfId="0" applyBorder="1" applyAlignment="1">
      <alignment horizontal="left"/>
    </xf>
    <xf numFmtId="0" fontId="7" fillId="0" borderId="0" xfId="0" applyFont="1" applyBorder="1" applyAlignment="1"/>
    <xf numFmtId="0" fontId="0" fillId="0" borderId="0" xfId="0" applyBorder="1" applyAlignment="1"/>
    <xf numFmtId="0" fontId="14" fillId="0" borderId="3" xfId="0" applyFont="1" applyBorder="1" applyAlignment="1"/>
    <xf numFmtId="0" fontId="14" fillId="0" borderId="4" xfId="0" applyFont="1" applyBorder="1" applyAlignment="1"/>
    <xf numFmtId="0" fontId="14" fillId="0" borderId="5" xfId="0" applyFont="1" applyBorder="1" applyAlignment="1"/>
    <xf numFmtId="0" fontId="14" fillId="0" borderId="6" xfId="0" applyFont="1" applyBorder="1" applyAlignment="1"/>
    <xf numFmtId="0" fontId="14" fillId="0" borderId="7" xfId="0" applyFont="1" applyBorder="1" applyAlignment="1"/>
    <xf numFmtId="0" fontId="14" fillId="0" borderId="8" xfId="0" applyFont="1" applyBorder="1" applyAlignment="1"/>
    <xf numFmtId="0" fontId="14" fillId="0" borderId="9" xfId="0" applyFont="1" applyBorder="1" applyAlignment="1"/>
    <xf numFmtId="0" fontId="14" fillId="0" borderId="10" xfId="0" applyFont="1" applyBorder="1" applyAlignment="1"/>
    <xf numFmtId="0" fontId="15" fillId="0" borderId="11" xfId="0" applyFont="1" applyBorder="1" applyAlignment="1">
      <alignment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5" fillId="0" borderId="14" xfId="0" applyFont="1" applyBorder="1" applyAlignment="1">
      <alignment vertical="top" wrapText="1"/>
    </xf>
    <xf numFmtId="2" fontId="16" fillId="0" borderId="15" xfId="0" applyNumberFormat="1" applyFont="1" applyBorder="1" applyAlignment="1">
      <alignment horizontal="center" vertical="top" wrapText="1"/>
    </xf>
    <xf numFmtId="2" fontId="16" fillId="0" borderId="16" xfId="0" applyNumberFormat="1" applyFont="1" applyBorder="1" applyAlignment="1">
      <alignment horizontal="center" vertical="top" wrapText="1"/>
    </xf>
    <xf numFmtId="0" fontId="15" fillId="0" borderId="5" xfId="0" applyFont="1" applyBorder="1" applyAlignment="1">
      <alignment vertical="top" wrapText="1"/>
    </xf>
    <xf numFmtId="2" fontId="16" fillId="0" borderId="8" xfId="0" applyNumberFormat="1" applyFont="1" applyBorder="1" applyAlignment="1">
      <alignment horizontal="center" vertical="top" wrapText="1"/>
    </xf>
    <xf numFmtId="2" fontId="16" fillId="0" borderId="17" xfId="0" applyNumberFormat="1" applyFont="1" applyBorder="1" applyAlignment="1">
      <alignment horizontal="center" vertical="top" wrapText="1"/>
    </xf>
    <xf numFmtId="0" fontId="16" fillId="0" borderId="5" xfId="0" applyFont="1" applyBorder="1" applyAlignment="1">
      <alignment vertical="top" wrapText="1"/>
    </xf>
    <xf numFmtId="0" fontId="14" fillId="0" borderId="5" xfId="0" applyFont="1" applyBorder="1"/>
    <xf numFmtId="0" fontId="14" fillId="0" borderId="9" xfId="0" applyFont="1" applyBorder="1"/>
    <xf numFmtId="0" fontId="16" fillId="3" borderId="18" xfId="0" applyFont="1" applyFill="1" applyBorder="1" applyAlignment="1"/>
    <xf numFmtId="0" fontId="17" fillId="3" borderId="19" xfId="0" applyFont="1" applyFill="1" applyBorder="1" applyAlignment="1"/>
    <xf numFmtId="1" fontId="18" fillId="4" borderId="0" xfId="0" applyNumberFormat="1" applyFont="1" applyFill="1" applyBorder="1" applyAlignment="1" applyProtection="1">
      <alignment horizontal="left"/>
    </xf>
    <xf numFmtId="1" fontId="9" fillId="0" borderId="8" xfId="0" applyNumberFormat="1" applyFont="1" applyFill="1" applyBorder="1" applyAlignment="1" applyProtection="1">
      <alignment horizontal="left"/>
    </xf>
    <xf numFmtId="0" fontId="9" fillId="4" borderId="0" xfId="0" applyFont="1" applyFill="1" applyBorder="1" applyProtection="1">
      <protection locked="0"/>
    </xf>
    <xf numFmtId="0" fontId="0" fillId="0" borderId="8" xfId="0" applyBorder="1"/>
    <xf numFmtId="0" fontId="17" fillId="0" borderId="20" xfId="0" applyFont="1" applyBorder="1"/>
    <xf numFmtId="1" fontId="10" fillId="5" borderId="21" xfId="0" applyNumberFormat="1" applyFont="1" applyFill="1" applyBorder="1" applyProtection="1">
      <protection locked="0"/>
    </xf>
    <xf numFmtId="0" fontId="9" fillId="0" borderId="22" xfId="0" applyFont="1" applyBorder="1" applyAlignment="1" applyProtection="1">
      <alignment horizontal="left"/>
      <protection locked="0"/>
    </xf>
    <xf numFmtId="1" fontId="10" fillId="5" borderId="22" xfId="0" applyNumberFormat="1" applyFont="1" applyFill="1" applyBorder="1" applyProtection="1">
      <protection locked="0"/>
    </xf>
    <xf numFmtId="0" fontId="9" fillId="0" borderId="23" xfId="0" applyFont="1" applyBorder="1" applyAlignment="1" applyProtection="1">
      <alignment horizontal="left"/>
      <protection locked="0"/>
    </xf>
    <xf numFmtId="0" fontId="0" fillId="0" borderId="23" xfId="0" applyBorder="1"/>
    <xf numFmtId="0" fontId="17" fillId="0" borderId="24" xfId="0" applyFont="1" applyBorder="1"/>
    <xf numFmtId="0" fontId="0" fillId="2" borderId="25" xfId="0" applyFill="1" applyBorder="1" applyProtection="1">
      <protection locked="0"/>
    </xf>
    <xf numFmtId="0" fontId="17" fillId="3" borderId="23" xfId="0" applyFont="1" applyFill="1" applyBorder="1"/>
    <xf numFmtId="0" fontId="8" fillId="0" borderId="26" xfId="0" applyFont="1" applyBorder="1" applyAlignment="1" applyProtection="1">
      <alignment horizontal="center"/>
    </xf>
    <xf numFmtId="0" fontId="8" fillId="0" borderId="27" xfId="0" applyFont="1" applyBorder="1" applyAlignment="1" applyProtection="1">
      <alignment horizontal="center" wrapText="1"/>
    </xf>
    <xf numFmtId="0" fontId="8" fillId="0" borderId="28" xfId="0" applyFont="1" applyBorder="1" applyAlignment="1" applyProtection="1">
      <alignment horizontal="center" wrapText="1"/>
    </xf>
    <xf numFmtId="0" fontId="8" fillId="0" borderId="29" xfId="0" applyFont="1" applyBorder="1" applyAlignment="1" applyProtection="1">
      <alignment horizontal="center" wrapText="1"/>
    </xf>
    <xf numFmtId="0" fontId="8" fillId="0" borderId="30" xfId="0" applyFont="1" applyBorder="1" applyAlignment="1" applyProtection="1">
      <alignment horizontal="center" wrapText="1"/>
    </xf>
    <xf numFmtId="0" fontId="8" fillId="0" borderId="31" xfId="0" applyFont="1" applyBorder="1" applyAlignment="1" applyProtection="1">
      <alignment horizontal="center" wrapText="1"/>
    </xf>
    <xf numFmtId="0" fontId="10" fillId="0" borderId="32" xfId="0" applyFont="1" applyBorder="1" applyAlignment="1" applyProtection="1">
      <alignment horizontal="center"/>
    </xf>
    <xf numFmtId="0" fontId="5" fillId="5" borderId="3" xfId="0" applyFont="1" applyFill="1" applyBorder="1" applyProtection="1">
      <protection locked="0"/>
    </xf>
    <xf numFmtId="164" fontId="5" fillId="0" borderId="33" xfId="0" applyNumberFormat="1" applyFont="1" applyBorder="1" applyProtection="1"/>
    <xf numFmtId="0" fontId="5" fillId="5" borderId="33" xfId="0" applyFont="1" applyFill="1" applyBorder="1" applyProtection="1">
      <protection locked="0"/>
    </xf>
    <xf numFmtId="164" fontId="5" fillId="0" borderId="34" xfId="0" applyNumberFormat="1" applyFont="1" applyBorder="1" applyProtection="1"/>
    <xf numFmtId="0" fontId="5" fillId="5" borderId="35" xfId="0" applyFont="1" applyFill="1" applyBorder="1" applyProtection="1">
      <protection locked="0"/>
    </xf>
    <xf numFmtId="0" fontId="10" fillId="0" borderId="7" xfId="0" applyFont="1" applyBorder="1" applyAlignment="1" applyProtection="1">
      <alignment horizontal="center"/>
    </xf>
    <xf numFmtId="0" fontId="5" fillId="5" borderId="5" xfId="0" applyFont="1" applyFill="1" applyBorder="1" applyProtection="1">
      <protection locked="0"/>
    </xf>
    <xf numFmtId="164" fontId="5" fillId="0" borderId="8" xfId="0" applyNumberFormat="1" applyFont="1" applyBorder="1" applyProtection="1"/>
    <xf numFmtId="0" fontId="5" fillId="5" borderId="8" xfId="0" applyFont="1" applyFill="1" applyBorder="1" applyProtection="1">
      <protection locked="0"/>
    </xf>
    <xf numFmtId="164" fontId="5" fillId="0" borderId="17" xfId="0" applyNumberFormat="1" applyFont="1" applyBorder="1" applyProtection="1"/>
    <xf numFmtId="0" fontId="5" fillId="5" borderId="2" xfId="0" applyFont="1" applyFill="1" applyBorder="1" applyProtection="1">
      <protection locked="0"/>
    </xf>
    <xf numFmtId="0" fontId="10" fillId="0" borderId="36" xfId="0" applyFont="1" applyBorder="1" applyAlignment="1" applyProtection="1">
      <alignment horizontal="center"/>
    </xf>
    <xf numFmtId="0" fontId="5" fillId="5" borderId="9" xfId="0" applyFont="1" applyFill="1" applyBorder="1" applyProtection="1">
      <protection locked="0"/>
    </xf>
    <xf numFmtId="164" fontId="5" fillId="0" borderId="25" xfId="0" applyNumberFormat="1" applyFont="1" applyBorder="1" applyProtection="1"/>
    <xf numFmtId="0" fontId="5" fillId="5" borderId="25" xfId="0" applyFont="1" applyFill="1" applyBorder="1" applyProtection="1">
      <protection locked="0"/>
    </xf>
    <xf numFmtId="164" fontId="5" fillId="0" borderId="37" xfId="0" applyNumberFormat="1" applyFont="1" applyBorder="1" applyProtection="1"/>
    <xf numFmtId="0" fontId="5" fillId="5" borderId="38" xfId="0" applyFont="1" applyFill="1" applyBorder="1" applyProtection="1">
      <protection locked="0"/>
    </xf>
    <xf numFmtId="0" fontId="19" fillId="0" borderId="18" xfId="0" applyFont="1" applyBorder="1" applyProtection="1"/>
    <xf numFmtId="1" fontId="19" fillId="0" borderId="39" xfId="0" applyNumberFormat="1" applyFont="1" applyBorder="1" applyProtection="1"/>
    <xf numFmtId="164" fontId="19" fillId="0" borderId="40" xfId="0" applyNumberFormat="1" applyFont="1" applyBorder="1" applyProtection="1"/>
    <xf numFmtId="1" fontId="19" fillId="0" borderId="41" xfId="0" applyNumberFormat="1" applyFont="1" applyBorder="1" applyProtection="1"/>
    <xf numFmtId="164" fontId="19" fillId="0" borderId="42" xfId="0" applyNumberFormat="1" applyFont="1" applyBorder="1" applyProtection="1"/>
    <xf numFmtId="1" fontId="19" fillId="0" borderId="43" xfId="0" applyNumberFormat="1" applyFont="1" applyBorder="1" applyProtection="1"/>
    <xf numFmtId="0" fontId="5" fillId="4" borderId="0" xfId="0" applyFont="1" applyFill="1" applyBorder="1" applyProtection="1">
      <protection locked="0"/>
    </xf>
    <xf numFmtId="0" fontId="19" fillId="4" borderId="0" xfId="0" applyFont="1" applyFill="1" applyBorder="1" applyProtection="1">
      <protection locked="0"/>
    </xf>
    <xf numFmtId="0" fontId="10" fillId="0" borderId="8" xfId="0" applyFont="1" applyBorder="1" applyProtection="1"/>
    <xf numFmtId="0" fontId="10" fillId="0" borderId="8" xfId="0" applyFont="1" applyBorder="1" applyAlignment="1" applyProtection="1">
      <alignment horizontal="left"/>
    </xf>
    <xf numFmtId="0" fontId="9" fillId="0" borderId="8" xfId="0" applyFont="1" applyBorder="1" applyProtection="1"/>
    <xf numFmtId="0" fontId="17" fillId="0" borderId="8" xfId="0" applyFont="1" applyBorder="1" applyAlignment="1">
      <alignment horizontal="center"/>
    </xf>
    <xf numFmtId="2" fontId="5" fillId="0" borderId="8" xfId="0" applyNumberFormat="1" applyFont="1" applyBorder="1" applyProtection="1"/>
    <xf numFmtId="0" fontId="5" fillId="0" borderId="8" xfId="0" applyFont="1" applyBorder="1" applyProtection="1"/>
    <xf numFmtId="3" fontId="5" fillId="0" borderId="8" xfId="0" applyNumberFormat="1" applyFont="1" applyBorder="1" applyProtection="1">
      <protection locked="0"/>
    </xf>
    <xf numFmtId="1" fontId="19" fillId="0" borderId="8" xfId="0" applyNumberFormat="1" applyFont="1" applyBorder="1" applyProtection="1"/>
    <xf numFmtId="2" fontId="19" fillId="0" borderId="8" xfId="0" applyNumberFormat="1" applyFont="1" applyBorder="1" applyProtection="1"/>
    <xf numFmtId="0" fontId="5" fillId="0" borderId="0" xfId="0" applyFont="1" applyBorder="1" applyProtection="1"/>
    <xf numFmtId="2" fontId="5" fillId="0" borderId="0" xfId="0" applyNumberFormat="1" applyFont="1" applyBorder="1" applyProtection="1"/>
    <xf numFmtId="3" fontId="5" fillId="0" borderId="0" xfId="0" applyNumberFormat="1" applyFont="1" applyBorder="1" applyProtection="1">
      <protection locked="0"/>
    </xf>
    <xf numFmtId="4" fontId="5" fillId="0" borderId="0" xfId="0" applyNumberFormat="1" applyFont="1" applyBorder="1" applyProtection="1"/>
    <xf numFmtId="0" fontId="5" fillId="0" borderId="0" xfId="0" applyFont="1" applyBorder="1" applyAlignment="1" applyProtection="1">
      <alignment horizontal="left"/>
      <protection locked="0"/>
    </xf>
    <xf numFmtId="0" fontId="5" fillId="0" borderId="0" xfId="0" applyFont="1" applyBorder="1" applyProtection="1">
      <protection locked="0"/>
    </xf>
    <xf numFmtId="0" fontId="9" fillId="0" borderId="44" xfId="0" applyFont="1" applyBorder="1"/>
    <xf numFmtId="0" fontId="0" fillId="0" borderId="44" xfId="0" applyBorder="1"/>
    <xf numFmtId="0" fontId="9" fillId="0" borderId="0" xfId="0" applyFont="1" applyFill="1"/>
    <xf numFmtId="164" fontId="16" fillId="0" borderId="25" xfId="0" applyNumberFormat="1" applyFont="1" applyBorder="1" applyAlignment="1">
      <alignment horizontal="center" vertical="top" wrapText="1"/>
    </xf>
    <xf numFmtId="164" fontId="16" fillId="0" borderId="37" xfId="0" applyNumberFormat="1" applyFont="1" applyBorder="1" applyAlignment="1">
      <alignment horizontal="center" vertical="top" wrapText="1"/>
    </xf>
    <xf numFmtId="164" fontId="16" fillId="0" borderId="8" xfId="10" applyNumberFormat="1" applyFont="1" applyBorder="1" applyAlignment="1">
      <alignment horizontal="center" vertical="top" wrapText="1"/>
    </xf>
    <xf numFmtId="164" fontId="16" fillId="0" borderId="17" xfId="10" applyNumberFormat="1" applyFont="1" applyBorder="1" applyAlignment="1">
      <alignment horizontal="center" vertical="top" wrapText="1"/>
    </xf>
    <xf numFmtId="164" fontId="16" fillId="3" borderId="24" xfId="0" applyNumberFormat="1" applyFont="1" applyFill="1" applyBorder="1" applyAlignment="1">
      <alignment horizontal="center" vertical="top" wrapText="1"/>
    </xf>
    <xf numFmtId="164" fontId="16" fillId="6" borderId="13" xfId="10" applyNumberFormat="1" applyFont="1" applyFill="1" applyBorder="1" applyAlignment="1">
      <alignment horizontal="center" vertical="top" wrapText="1"/>
    </xf>
    <xf numFmtId="164" fontId="16" fillId="7" borderId="13" xfId="0" applyNumberFormat="1" applyFont="1" applyFill="1" applyBorder="1" applyAlignment="1">
      <alignment horizontal="center" vertical="top" wrapText="1"/>
    </xf>
    <xf numFmtId="164" fontId="19" fillId="0" borderId="8" xfId="0" applyNumberFormat="1" applyFont="1" applyBorder="1" applyProtection="1"/>
    <xf numFmtId="0" fontId="14" fillId="0" borderId="6" xfId="0" applyFont="1" applyBorder="1" applyAlignment="1">
      <alignment horizontal="left"/>
    </xf>
    <xf numFmtId="14" fontId="14" fillId="0" borderId="10" xfId="0" applyNumberFormat="1" applyFont="1" applyBorder="1" applyAlignment="1">
      <alignment horizontal="left"/>
    </xf>
    <xf numFmtId="0" fontId="0" fillId="0" borderId="45" xfId="0" applyBorder="1"/>
    <xf numFmtId="0" fontId="0" fillId="0" borderId="46" xfId="0" applyBorder="1"/>
    <xf numFmtId="0" fontId="0" fillId="0" borderId="47" xfId="0" applyBorder="1"/>
    <xf numFmtId="0" fontId="16" fillId="0" borderId="48" xfId="0" applyFont="1" applyBorder="1" applyAlignment="1">
      <alignment vertical="top" wrapText="1"/>
    </xf>
    <xf numFmtId="2" fontId="16" fillId="0" borderId="49" xfId="0" applyNumberFormat="1" applyFont="1" applyBorder="1" applyAlignment="1">
      <alignment horizontal="center" vertical="top" wrapText="1"/>
    </xf>
    <xf numFmtId="2" fontId="16" fillId="0" borderId="50" xfId="0" applyNumberFormat="1" applyFont="1" applyBorder="1" applyAlignment="1">
      <alignment horizontal="center" vertical="top" wrapText="1"/>
    </xf>
    <xf numFmtId="0" fontId="16" fillId="0" borderId="45" xfId="0" applyFont="1" applyFill="1" applyBorder="1" applyAlignment="1">
      <alignment horizontal="left" vertical="top"/>
    </xf>
    <xf numFmtId="0" fontId="17" fillId="0" borderId="45" xfId="0" applyFont="1" applyBorder="1"/>
    <xf numFmtId="0" fontId="14" fillId="0" borderId="46" xfId="0" applyFont="1" applyBorder="1" applyAlignment="1">
      <alignment horizontal="center"/>
    </xf>
    <xf numFmtId="0" fontId="14" fillId="0" borderId="51" xfId="0" applyFont="1" applyBorder="1" applyAlignment="1">
      <alignment horizontal="center"/>
    </xf>
    <xf numFmtId="0" fontId="14" fillId="0" borderId="52" xfId="0" applyFont="1" applyBorder="1" applyAlignment="1">
      <alignment horizontal="center"/>
    </xf>
    <xf numFmtId="0" fontId="17" fillId="0" borderId="53" xfId="0" applyFont="1" applyBorder="1"/>
    <xf numFmtId="0" fontId="14" fillId="0" borderId="0" xfId="0" applyFont="1" applyBorder="1" applyAlignment="1">
      <alignment horizontal="center"/>
    </xf>
    <xf numFmtId="0" fontId="14" fillId="0" borderId="54" xfId="0" applyFont="1" applyBorder="1" applyAlignment="1">
      <alignment horizontal="center"/>
    </xf>
    <xf numFmtId="0" fontId="14" fillId="0" borderId="55" xfId="0" applyFont="1" applyBorder="1" applyAlignment="1">
      <alignment horizontal="center"/>
    </xf>
    <xf numFmtId="0" fontId="17" fillId="0" borderId="53" xfId="0" applyFont="1" applyFill="1" applyBorder="1"/>
    <xf numFmtId="0" fontId="14" fillId="0" borderId="0" xfId="0" applyFont="1" applyFill="1" applyBorder="1" applyAlignment="1">
      <alignment horizontal="left"/>
    </xf>
    <xf numFmtId="0" fontId="0" fillId="0" borderId="0" xfId="0" applyFill="1" applyBorder="1" applyAlignment="1">
      <alignment horizontal="center"/>
    </xf>
    <xf numFmtId="0" fontId="17" fillId="0" borderId="18" xfId="0" applyFont="1" applyFill="1" applyBorder="1"/>
    <xf numFmtId="0" fontId="14" fillId="0" borderId="19"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2" fontId="14" fillId="0" borderId="19" xfId="0" applyNumberFormat="1" applyFont="1" applyBorder="1" applyAlignment="1">
      <alignment horizontal="center"/>
    </xf>
    <xf numFmtId="2" fontId="14" fillId="0" borderId="42" xfId="0" applyNumberFormat="1" applyFont="1" applyBorder="1" applyAlignment="1">
      <alignment horizontal="center"/>
    </xf>
    <xf numFmtId="0" fontId="14" fillId="0" borderId="18" xfId="0" applyFont="1" applyFill="1" applyBorder="1"/>
    <xf numFmtId="0" fontId="14" fillId="0" borderId="58" xfId="0" applyFont="1" applyBorder="1" applyAlignment="1"/>
    <xf numFmtId="0" fontId="17" fillId="0" borderId="56" xfId="0" applyFont="1" applyBorder="1" applyAlignment="1"/>
    <xf numFmtId="0" fontId="17" fillId="0" borderId="57" xfId="0" applyFont="1" applyBorder="1" applyAlignment="1"/>
    <xf numFmtId="0" fontId="6" fillId="0" borderId="6" xfId="4" applyFont="1" applyBorder="1" applyAlignment="1" applyProtection="1">
      <alignment horizontal="left"/>
    </xf>
    <xf numFmtId="0" fontId="23" fillId="0" borderId="5" xfId="0" applyFont="1" applyBorder="1" applyAlignment="1">
      <alignment vertical="top" wrapText="1"/>
    </xf>
    <xf numFmtId="0" fontId="10" fillId="2" borderId="0" xfId="0" applyFont="1" applyFill="1"/>
    <xf numFmtId="0" fontId="10" fillId="0" borderId="8" xfId="0" applyFont="1" applyFill="1" applyBorder="1" applyAlignment="1">
      <alignment horizontal="center" vertical="top" wrapText="1"/>
    </xf>
    <xf numFmtId="0" fontId="10" fillId="0" borderId="2" xfId="0" applyFont="1" applyFill="1" applyBorder="1" applyAlignment="1">
      <alignment horizontal="center" vertical="top" wrapText="1"/>
    </xf>
    <xf numFmtId="0" fontId="9" fillId="0" borderId="8" xfId="0" applyFont="1" applyBorder="1" applyAlignment="1">
      <alignment horizontal="center" vertical="center" wrapText="1"/>
    </xf>
    <xf numFmtId="3" fontId="9" fillId="8" borderId="8"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3" fontId="9" fillId="8" borderId="49" xfId="0" applyNumberFormat="1" applyFont="1" applyFill="1" applyBorder="1" applyAlignment="1">
      <alignment horizontal="center" vertical="center" wrapText="1"/>
    </xf>
    <xf numFmtId="0" fontId="19" fillId="8" borderId="49" xfId="0" applyFont="1" applyFill="1" applyBorder="1" applyAlignment="1">
      <alignment horizontal="center" vertical="top" wrapText="1"/>
    </xf>
    <xf numFmtId="0" fontId="19" fillId="8" borderId="59" xfId="0" applyFont="1" applyFill="1" applyBorder="1" applyAlignment="1">
      <alignment horizontal="center" vertical="top" wrapText="1"/>
    </xf>
    <xf numFmtId="0" fontId="19" fillId="8" borderId="60" xfId="0" applyFont="1" applyFill="1" applyBorder="1" applyAlignment="1">
      <alignment vertical="top" wrapText="1"/>
    </xf>
    <xf numFmtId="0" fontId="19" fillId="8" borderId="8" xfId="0" applyFont="1" applyFill="1" applyBorder="1"/>
    <xf numFmtId="0" fontId="9" fillId="0" borderId="49" xfId="0" applyFont="1" applyBorder="1" applyAlignment="1">
      <alignment horizontal="center" vertical="center" wrapText="1"/>
    </xf>
    <xf numFmtId="0" fontId="10" fillId="0" borderId="54" xfId="0" applyFont="1" applyFill="1" applyBorder="1" applyAlignment="1">
      <alignment horizontal="center" vertical="center" wrapText="1"/>
    </xf>
    <xf numFmtId="0" fontId="9" fillId="0" borderId="0" xfId="0" applyFont="1" applyFill="1" applyAlignment="1">
      <alignment vertical="center"/>
    </xf>
    <xf numFmtId="0" fontId="5" fillId="0" borderId="8" xfId="0" applyFont="1" applyBorder="1"/>
    <xf numFmtId="0" fontId="10" fillId="0" borderId="66" xfId="0" applyFont="1" applyFill="1" applyBorder="1" applyAlignment="1">
      <alignment horizontal="center" vertical="center" wrapText="1"/>
    </xf>
    <xf numFmtId="3" fontId="9" fillId="8" borderId="66" xfId="0" applyNumberFormat="1" applyFont="1" applyFill="1" applyBorder="1" applyAlignment="1">
      <alignment horizontal="center" vertical="center" wrapText="1"/>
    </xf>
    <xf numFmtId="0" fontId="9" fillId="0" borderId="66" xfId="0" applyFont="1" applyBorder="1" applyAlignment="1">
      <alignment horizontal="center" vertical="center" wrapText="1"/>
    </xf>
    <xf numFmtId="0" fontId="9" fillId="8" borderId="66" xfId="0" applyFont="1" applyFill="1" applyBorder="1" applyAlignment="1">
      <alignment horizontal="center" vertical="center" wrapText="1"/>
    </xf>
    <xf numFmtId="0" fontId="0" fillId="8" borderId="8" xfId="0" applyNumberFormat="1" applyFill="1" applyBorder="1"/>
    <xf numFmtId="0" fontId="19" fillId="0" borderId="8" xfId="0" applyFont="1" applyBorder="1"/>
    <xf numFmtId="0" fontId="0" fillId="8" borderId="8" xfId="0" applyFill="1" applyBorder="1"/>
    <xf numFmtId="0" fontId="29" fillId="0" borderId="8" xfId="0" applyFont="1" applyBorder="1"/>
    <xf numFmtId="0" fontId="5" fillId="8" borderId="8" xfId="30" applyFont="1" applyFill="1" applyBorder="1"/>
    <xf numFmtId="1" fontId="5" fillId="8" borderId="8" xfId="30" applyNumberFormat="1" applyFill="1" applyBorder="1"/>
    <xf numFmtId="0" fontId="5" fillId="8" borderId="8" xfId="0" applyFont="1" applyFill="1" applyBorder="1"/>
    <xf numFmtId="0" fontId="8" fillId="0" borderId="0" xfId="0" applyFont="1"/>
    <xf numFmtId="0" fontId="9" fillId="8" borderId="8" xfId="0" applyFont="1" applyFill="1" applyBorder="1" applyAlignment="1">
      <alignment horizontal="center" vertical="center" wrapText="1"/>
    </xf>
    <xf numFmtId="0" fontId="9" fillId="8" borderId="49" xfId="0" applyFont="1" applyFill="1" applyBorder="1" applyAlignment="1">
      <alignment horizontal="center" vertical="center" wrapText="1"/>
    </xf>
    <xf numFmtId="0" fontId="19" fillId="8" borderId="8" xfId="0" applyFont="1" applyFill="1" applyBorder="1"/>
    <xf numFmtId="0" fontId="9" fillId="8" borderId="8" xfId="0" applyFont="1" applyFill="1" applyBorder="1" applyAlignment="1">
      <alignment horizontal="left" vertical="center" wrapText="1"/>
    </xf>
    <xf numFmtId="0" fontId="9" fillId="8" borderId="8" xfId="26" applyFont="1" applyFill="1" applyBorder="1" applyAlignment="1">
      <alignment horizontal="center" vertical="center" wrapText="1"/>
    </xf>
    <xf numFmtId="0" fontId="5" fillId="8" borderId="15" xfId="0" applyFont="1" applyFill="1" applyBorder="1"/>
    <xf numFmtId="0" fontId="19" fillId="8" borderId="54" xfId="0" applyFont="1" applyFill="1" applyBorder="1" applyAlignment="1">
      <alignment horizontal="center" vertical="top" wrapText="1"/>
    </xf>
    <xf numFmtId="0" fontId="5" fillId="8" borderId="49" xfId="0" applyFont="1" applyFill="1" applyBorder="1" applyAlignment="1">
      <alignment horizontal="center" vertical="center"/>
    </xf>
    <xf numFmtId="0" fontId="5" fillId="8" borderId="2" xfId="0" applyFont="1" applyFill="1" applyBorder="1"/>
    <xf numFmtId="0" fontId="5" fillId="8" borderId="54" xfId="0" applyFont="1" applyFill="1" applyBorder="1" applyAlignment="1">
      <alignment horizontal="center" vertical="center"/>
    </xf>
    <xf numFmtId="0" fontId="0" fillId="8" borderId="8" xfId="0" applyFill="1" applyBorder="1" applyAlignment="1">
      <alignment horizontal="left"/>
    </xf>
    <xf numFmtId="3" fontId="0" fillId="8" borderId="8" xfId="0" applyNumberFormat="1" applyFill="1" applyBorder="1"/>
    <xf numFmtId="3" fontId="19" fillId="8" borderId="8" xfId="0" applyNumberFormat="1" applyFont="1" applyFill="1" applyBorder="1"/>
    <xf numFmtId="0" fontId="10" fillId="2" borderId="0" xfId="0" applyFont="1" applyFill="1" applyAlignment="1">
      <alignment horizontal="left" vertical="center" wrapText="1"/>
    </xf>
    <xf numFmtId="0" fontId="7" fillId="0" borderId="8" xfId="0" applyFont="1" applyBorder="1" applyAlignment="1">
      <alignment horizontal="center" vertical="center"/>
    </xf>
    <xf numFmtId="0" fontId="30" fillId="0" borderId="2" xfId="4" applyFont="1" applyBorder="1" applyAlignment="1" applyProtection="1">
      <alignment horizontal="center" vertical="center" wrapText="1"/>
    </xf>
    <xf numFmtId="0" fontId="30" fillId="0" borderId="0" xfId="4" applyFont="1" applyAlignment="1" applyProtection="1">
      <alignment horizontal="center" vertical="center"/>
    </xf>
    <xf numFmtId="0" fontId="7" fillId="0" borderId="0" xfId="0" applyFont="1" applyAlignment="1">
      <alignment horizontal="center" vertical="center"/>
    </xf>
    <xf numFmtId="0" fontId="30" fillId="0" borderId="8" xfId="4" applyFont="1" applyBorder="1" applyAlignment="1" applyProtection="1">
      <alignment horizontal="center" vertical="center"/>
    </xf>
    <xf numFmtId="0" fontId="30" fillId="0" borderId="8" xfId="4" applyFont="1" applyBorder="1" applyAlignment="1" applyProtection="1">
      <alignment horizontal="center" vertical="center" wrapText="1"/>
    </xf>
    <xf numFmtId="0" fontId="30" fillId="0" borderId="66" xfId="4" applyFont="1" applyBorder="1" applyAlignment="1" applyProtection="1">
      <alignment horizontal="center" vertical="center"/>
    </xf>
    <xf numFmtId="0" fontId="9" fillId="2" borderId="8"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6" xfId="0" applyFont="1" applyFill="1" applyBorder="1" applyAlignment="1">
      <alignment horizontal="left" wrapText="1"/>
    </xf>
    <xf numFmtId="0" fontId="9" fillId="2" borderId="2" xfId="0" applyFont="1" applyFill="1" applyBorder="1" applyAlignment="1">
      <alignment horizontal="left" wrapText="1"/>
    </xf>
    <xf numFmtId="0" fontId="28" fillId="0" borderId="6" xfId="0" applyFont="1" applyFill="1" applyBorder="1" applyAlignment="1">
      <alignment horizont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2" borderId="6" xfId="0" applyFont="1" applyFill="1" applyBorder="1" applyAlignment="1">
      <alignment horizontal="left"/>
    </xf>
    <xf numFmtId="0" fontId="9" fillId="2" borderId="2" xfId="0" applyFont="1" applyFill="1" applyBorder="1" applyAlignment="1">
      <alignment horizontal="left"/>
    </xf>
    <xf numFmtId="0" fontId="9" fillId="0" borderId="6" xfId="0" applyFont="1" applyFill="1" applyBorder="1" applyAlignment="1">
      <alignment horizontal="left"/>
    </xf>
    <xf numFmtId="0" fontId="9" fillId="0" borderId="2" xfId="0" applyFont="1" applyFill="1" applyBorder="1" applyAlignment="1">
      <alignment horizontal="left"/>
    </xf>
    <xf numFmtId="0" fontId="9" fillId="0" borderId="6"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10" fillId="2" borderId="0" xfId="0" applyFont="1" applyFill="1" applyAlignment="1">
      <alignment horizontal="left" vertical="center" wrapText="1"/>
    </xf>
    <xf numFmtId="0" fontId="10" fillId="2" borderId="66" xfId="0" applyFont="1" applyFill="1" applyBorder="1" applyAlignment="1">
      <alignment horizontal="left"/>
    </xf>
    <xf numFmtId="14" fontId="11" fillId="2" borderId="0" xfId="0" applyNumberFormat="1" applyFont="1" applyFill="1" applyAlignment="1">
      <alignment horizontal="left"/>
    </xf>
    <xf numFmtId="0" fontId="10" fillId="2" borderId="66" xfId="0" applyFont="1" applyFill="1" applyBorder="1" applyAlignment="1">
      <alignment horizontal="left" vertical="center"/>
    </xf>
    <xf numFmtId="0" fontId="10" fillId="2" borderId="6" xfId="0" applyFont="1" applyFill="1" applyBorder="1" applyAlignment="1">
      <alignment wrapText="1"/>
    </xf>
    <xf numFmtId="0" fontId="10" fillId="2" borderId="1" xfId="0" applyFont="1" applyFill="1" applyBorder="1" applyAlignment="1">
      <alignment wrapText="1"/>
    </xf>
    <xf numFmtId="0" fontId="10" fillId="2" borderId="2" xfId="0" applyFont="1" applyFill="1" applyBorder="1" applyAlignment="1">
      <alignment wrapText="1"/>
    </xf>
    <xf numFmtId="0" fontId="10" fillId="2" borderId="0" xfId="0" applyFont="1" applyFill="1" applyAlignment="1">
      <alignment horizontal="left" vertical="top" wrapText="1"/>
    </xf>
    <xf numFmtId="0" fontId="5" fillId="8" borderId="49" xfId="0" applyFont="1" applyFill="1" applyBorder="1" applyAlignment="1">
      <alignment horizontal="center" vertical="center" wrapText="1"/>
    </xf>
    <xf numFmtId="0" fontId="5" fillId="8" borderId="54"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19" fillId="8" borderId="49" xfId="0" applyFont="1" applyFill="1" applyBorder="1" applyAlignment="1">
      <alignment horizontal="center" vertical="center"/>
    </xf>
    <xf numFmtId="0" fontId="19" fillId="8" borderId="54" xfId="0" applyFont="1" applyFill="1" applyBorder="1" applyAlignment="1">
      <alignment horizontal="center" vertical="center"/>
    </xf>
    <xf numFmtId="0" fontId="19" fillId="8" borderId="15" xfId="0" applyFont="1" applyFill="1" applyBorder="1" applyAlignment="1">
      <alignment horizontal="center" vertical="center"/>
    </xf>
    <xf numFmtId="0" fontId="19" fillId="0" borderId="54" xfId="0" applyFont="1" applyBorder="1" applyAlignment="1">
      <alignment horizontal="center" vertical="center"/>
    </xf>
    <xf numFmtId="0" fontId="5" fillId="0" borderId="54" xfId="0" applyFont="1" applyBorder="1" applyAlignment="1">
      <alignment horizontal="center" vertical="center" wrapText="1"/>
    </xf>
    <xf numFmtId="0" fontId="19" fillId="0" borderId="49" xfId="0" applyFont="1" applyBorder="1" applyAlignment="1">
      <alignment horizontal="center" vertical="center"/>
    </xf>
    <xf numFmtId="0" fontId="19" fillId="0" borderId="15" xfId="0" applyFont="1" applyBorder="1" applyAlignment="1">
      <alignment horizontal="center" vertical="center"/>
    </xf>
    <xf numFmtId="0" fontId="5" fillId="0" borderId="4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9" xfId="0" applyFont="1" applyBorder="1" applyAlignment="1">
      <alignment horizontal="center" vertical="center"/>
    </xf>
    <xf numFmtId="0" fontId="5" fillId="0" borderId="15" xfId="0" applyFont="1" applyBorder="1" applyAlignment="1">
      <alignment horizontal="center" vertical="center"/>
    </xf>
    <xf numFmtId="0" fontId="19" fillId="8" borderId="8" xfId="0" applyFont="1" applyFill="1" applyBorder="1" applyAlignment="1">
      <alignment horizontal="center" vertical="center"/>
    </xf>
    <xf numFmtId="0" fontId="5" fillId="0" borderId="54" xfId="0" applyFont="1" applyBorder="1" applyAlignment="1">
      <alignment horizontal="center" vertical="center"/>
    </xf>
    <xf numFmtId="0" fontId="5" fillId="8" borderId="54" xfId="0" applyFont="1" applyFill="1" applyBorder="1" applyAlignment="1">
      <alignment horizontal="center" vertical="center"/>
    </xf>
    <xf numFmtId="0" fontId="5" fillId="8" borderId="15" xfId="0" applyFont="1" applyFill="1" applyBorder="1" applyAlignment="1">
      <alignment horizontal="center" vertical="center"/>
    </xf>
    <xf numFmtId="0" fontId="14" fillId="0" borderId="10" xfId="0" applyFont="1" applyBorder="1" applyAlignment="1"/>
    <xf numFmtId="0" fontId="0" fillId="0" borderId="63" xfId="0" applyBorder="1" applyAlignment="1"/>
    <xf numFmtId="0" fontId="16" fillId="6" borderId="21" xfId="0" applyFont="1" applyFill="1" applyBorder="1" applyAlignment="1"/>
    <xf numFmtId="0" fontId="16" fillId="6" borderId="22" xfId="0" applyFont="1" applyFill="1" applyBorder="1" applyAlignment="1"/>
    <xf numFmtId="0" fontId="16" fillId="6" borderId="64" xfId="0" applyFont="1" applyFill="1" applyBorder="1" applyAlignment="1"/>
    <xf numFmtId="0" fontId="16" fillId="7" borderId="21" xfId="0" applyFont="1" applyFill="1" applyBorder="1" applyAlignment="1"/>
    <xf numFmtId="0" fontId="0" fillId="7" borderId="22" xfId="0" applyFill="1" applyBorder="1" applyAlignment="1"/>
    <xf numFmtId="0" fontId="0" fillId="7" borderId="64" xfId="0" applyFill="1" applyBorder="1" applyAlignment="1"/>
    <xf numFmtId="0" fontId="13" fillId="0" borderId="0" xfId="4" applyFont="1" applyBorder="1" applyAlignment="1" applyProtection="1"/>
    <xf numFmtId="0" fontId="13" fillId="0" borderId="62" xfId="4" applyFont="1" applyBorder="1" applyAlignment="1" applyProtection="1"/>
    <xf numFmtId="0" fontId="14" fillId="0" borderId="4" xfId="0" applyFont="1" applyBorder="1" applyAlignment="1"/>
    <xf numFmtId="0" fontId="0" fillId="0" borderId="65" xfId="0" applyBorder="1" applyAlignment="1"/>
    <xf numFmtId="0" fontId="14" fillId="0" borderId="6" xfId="0" applyFont="1" applyBorder="1" applyAlignment="1"/>
    <xf numFmtId="0" fontId="0" fillId="0" borderId="61" xfId="0" applyBorder="1" applyAlignment="1"/>
    <xf numFmtId="1" fontId="9" fillId="0" borderId="8" xfId="0" applyNumberFormat="1" applyFont="1" applyFill="1" applyBorder="1" applyAlignment="1" applyProtection="1">
      <alignment horizontal="left"/>
    </xf>
    <xf numFmtId="0" fontId="0" fillId="0" borderId="8" xfId="0" applyBorder="1" applyAlignment="1"/>
    <xf numFmtId="1" fontId="9" fillId="0" borderId="6" xfId="0" applyNumberFormat="1" applyFont="1" applyFill="1" applyBorder="1" applyAlignment="1" applyProtection="1">
      <alignment horizontal="left"/>
    </xf>
    <xf numFmtId="1" fontId="9" fillId="0" borderId="2" xfId="0" applyNumberFormat="1" applyFont="1" applyFill="1" applyBorder="1" applyAlignment="1" applyProtection="1">
      <alignment horizontal="left"/>
    </xf>
    <xf numFmtId="164" fontId="0" fillId="0" borderId="8" xfId="0" applyNumberFormat="1" applyBorder="1" applyAlignment="1"/>
    <xf numFmtId="2" fontId="0" fillId="0" borderId="8" xfId="0" applyNumberFormat="1" applyBorder="1" applyAlignment="1"/>
    <xf numFmtId="0" fontId="9" fillId="0" borderId="6" xfId="0" applyFont="1" applyBorder="1" applyAlignment="1" applyProtection="1"/>
    <xf numFmtId="0" fontId="0" fillId="0" borderId="2" xfId="0" applyBorder="1" applyAlignment="1"/>
    <xf numFmtId="0" fontId="21" fillId="0" borderId="6" xfId="0" applyFont="1" applyBorder="1" applyAlignment="1" applyProtection="1"/>
    <xf numFmtId="0" fontId="21" fillId="0" borderId="2" xfId="0" applyFont="1" applyBorder="1" applyAlignment="1" applyProtection="1"/>
    <xf numFmtId="0" fontId="10" fillId="0" borderId="6" xfId="0" applyFont="1" applyBorder="1" applyAlignment="1" applyProtection="1"/>
    <xf numFmtId="0" fontId="20" fillId="0" borderId="2" xfId="0" applyFont="1" applyBorder="1" applyAlignment="1"/>
    <xf numFmtId="0" fontId="10" fillId="0" borderId="6" xfId="0" applyFont="1" applyBorder="1" applyAlignment="1" applyProtection="1">
      <alignment horizontal="center"/>
    </xf>
    <xf numFmtId="0" fontId="20" fillId="0" borderId="2" xfId="0" applyFont="1" applyBorder="1" applyAlignment="1">
      <alignment horizontal="center"/>
    </xf>
    <xf numFmtId="0" fontId="9" fillId="0" borderId="2" xfId="0" applyFont="1" applyBorder="1" applyAlignment="1" applyProtection="1"/>
    <xf numFmtId="0" fontId="10" fillId="0" borderId="2" xfId="0" applyFont="1" applyBorder="1" applyAlignment="1" applyProtection="1"/>
    <xf numFmtId="164" fontId="21" fillId="0" borderId="6" xfId="0" applyNumberFormat="1" applyFont="1" applyBorder="1" applyAlignment="1" applyProtection="1"/>
    <xf numFmtId="164" fontId="21" fillId="0" borderId="2" xfId="0" applyNumberFormat="1" applyFont="1" applyBorder="1" applyAlignment="1" applyProtection="1"/>
    <xf numFmtId="0" fontId="6" fillId="0" borderId="8" xfId="4" applyBorder="1" applyAlignment="1" applyProtection="1">
      <alignment horizontal="center" vertical="center"/>
    </xf>
    <xf numFmtId="1" fontId="9" fillId="8" borderId="8" xfId="0" applyNumberFormat="1" applyFont="1" applyFill="1" applyBorder="1" applyAlignment="1">
      <alignment horizontal="center" vertical="center" wrapText="1"/>
    </xf>
    <xf numFmtId="0" fontId="9" fillId="8" borderId="8" xfId="0" applyFont="1" applyFill="1" applyBorder="1" applyAlignment="1">
      <alignment horizontal="left" vertical="top" wrapText="1"/>
    </xf>
    <xf numFmtId="0" fontId="5" fillId="0" borderId="8" xfId="0" applyFont="1" applyBorder="1" applyAlignment="1">
      <alignment horizontal="center" vertical="center"/>
    </xf>
    <xf numFmtId="0" fontId="5" fillId="0" borderId="0" xfId="0" applyFont="1" applyAlignment="1">
      <alignment horizontal="center"/>
    </xf>
    <xf numFmtId="0" fontId="5" fillId="0" borderId="0" xfId="0" applyFont="1"/>
  </cellXfs>
  <cellStyles count="42">
    <cellStyle name="  -   -" xfId="1"/>
    <cellStyle name="  -   - 2" xfId="2"/>
    <cellStyle name="  -   - 2 2" xfId="23"/>
    <cellStyle name="  -   - 3" xfId="15"/>
    <cellStyle name="Comma 2" xfId="3"/>
    <cellStyle name="Comma 2 2" xfId="17"/>
    <cellStyle name="Hyperlink" xfId="4" builtinId="8"/>
    <cellStyle name="Koma 2" xfId="16"/>
    <cellStyle name="Koma 2 2" xfId="31"/>
    <cellStyle name="Normaallaad 2" xfId="5"/>
    <cellStyle name="Normaallaad 2 2" xfId="14"/>
    <cellStyle name="Normaallaad 2 2 2" xfId="30"/>
    <cellStyle name="Normaallaad 2 3" xfId="24"/>
    <cellStyle name="Normaallaad 3" xfId="6"/>
    <cellStyle name="Normaallaad 3 2" xfId="25"/>
    <cellStyle name="Normaallaad 4" xfId="13"/>
    <cellStyle name="Normal" xfId="0" builtinId="0"/>
    <cellStyle name="Normal 2" xfId="7"/>
    <cellStyle name="Normal 2 2" xfId="18"/>
    <cellStyle name="Normal 2 2 2" xfId="32"/>
    <cellStyle name="Normal 2 2 2 2" xfId="37"/>
    <cellStyle name="Normal 2 2 2 3" xfId="41"/>
    <cellStyle name="Normal 2 2 3" xfId="35"/>
    <cellStyle name="Normal 2 2 4" xfId="39"/>
    <cellStyle name="Normal 2 3" xfId="26"/>
    <cellStyle name="Normal 3" xfId="8"/>
    <cellStyle name="Normal 3 2" xfId="20"/>
    <cellStyle name="Normal 3 3" xfId="19"/>
    <cellStyle name="Normal 3 4" xfId="27"/>
    <cellStyle name="Normal 3 4 2" xfId="36"/>
    <cellStyle name="Normal 3 4 3" xfId="40"/>
    <cellStyle name="Normal 3 5" xfId="34"/>
    <cellStyle name="Normal 3 6" xfId="38"/>
    <cellStyle name="Percent" xfId="10" builtinId="5"/>
    <cellStyle name="Percent 2" xfId="9"/>
    <cellStyle name="Percent 2 2" xfId="22"/>
    <cellStyle name="Protsent 2" xfId="11"/>
    <cellStyle name="Protsent 2 2" xfId="21"/>
    <cellStyle name="Protsent 2 2 2" xfId="33"/>
    <cellStyle name="Protsent 2 3" xfId="28"/>
    <cellStyle name="Protsent 3" xfId="12"/>
    <cellStyle name="Protsent 3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Logsjo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mk.ee/Rainerdocs/M&#252;&#252;gid/EP%202006%20jun/EP%202006%20j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sheetName val="Sheet1"/>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
      <sheetName val="ks pab"/>
      <sheetName val="ku kyte"/>
      <sheetName val="vastuseks protestile"/>
      <sheetName val="ku pab"/>
      <sheetName val="Sheet1"/>
      <sheetName val="ku pab m"/>
      <sheetName val="ma kyte"/>
      <sheetName val="ma pab"/>
      <sheetName val="küte"/>
      <sheetName val="repo"/>
      <sheetName val="mahtude risttab"/>
      <sheetName val="mahtude baas"/>
      <sheetName val="kval"/>
      <sheetName val="pakkum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23">
          <cell r="C223" t="str">
            <v>Kasepaberipuit</v>
          </cell>
        </row>
        <row r="224">
          <cell r="C224" t="str">
            <v>Kuuseküttepuit</v>
          </cell>
        </row>
        <row r="225">
          <cell r="C225" t="str">
            <v>Kuusepaberipuit</v>
          </cell>
        </row>
        <row r="226">
          <cell r="C226" t="str">
            <v>Küttepuit</v>
          </cell>
        </row>
        <row r="227">
          <cell r="C227" t="str">
            <v>Madalakvaliteediline kuusepaberipuit</v>
          </cell>
        </row>
        <row r="228">
          <cell r="C228" t="str">
            <v>Männiküttepuit</v>
          </cell>
        </row>
        <row r="229">
          <cell r="C229" t="str">
            <v>Männipaberipuit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zoomScaleNormal="100" workbookViewId="0">
      <pane xSplit="2" ySplit="10" topLeftCell="C11" activePane="bottomRight" state="frozen"/>
      <selection pane="topRight" activeCell="C1" sqref="C1"/>
      <selection pane="bottomLeft" activeCell="A11" sqref="A11"/>
      <selection pane="bottomRight" activeCell="A38" sqref="A38:J38"/>
    </sheetView>
  </sheetViews>
  <sheetFormatPr defaultColWidth="80" defaultRowHeight="15.75"/>
  <cols>
    <col min="1" max="1" width="8.5703125" style="97" customWidth="1"/>
    <col min="2" max="2" width="24.28515625" style="97" customWidth="1"/>
    <col min="3" max="3" width="12.42578125" style="97" customWidth="1"/>
    <col min="4" max="4" width="14.85546875" style="97" customWidth="1"/>
    <col min="5" max="5" width="52.85546875" style="97" customWidth="1"/>
    <col min="6" max="6" width="12.85546875" style="97" customWidth="1"/>
    <col min="7" max="7" width="18.5703125" style="97" customWidth="1"/>
    <col min="8" max="8" width="15.140625" style="97" customWidth="1"/>
    <col min="9" max="9" width="23" style="97" customWidth="1"/>
    <col min="10" max="10" width="18.28515625" style="97" customWidth="1"/>
    <col min="11" max="11" width="30.140625" style="97" customWidth="1"/>
    <col min="12" max="16384" width="80" style="97"/>
  </cols>
  <sheetData>
    <row r="1" spans="1:11">
      <c r="A1" s="138" t="s">
        <v>2</v>
      </c>
      <c r="B1" s="3"/>
      <c r="C1" s="3"/>
      <c r="D1" s="3"/>
      <c r="E1" s="3"/>
      <c r="F1" s="3"/>
      <c r="G1" s="3"/>
      <c r="H1" s="3"/>
      <c r="I1" s="3"/>
      <c r="J1" s="3"/>
      <c r="K1" s="3"/>
    </row>
    <row r="2" spans="1:11" ht="1.5" customHeight="1">
      <c r="A2" s="3"/>
      <c r="B2" s="3"/>
      <c r="C2" s="3"/>
      <c r="D2" s="3"/>
      <c r="E2" s="3"/>
      <c r="F2" s="3"/>
      <c r="G2" s="3"/>
      <c r="H2" s="3"/>
      <c r="I2" s="3"/>
      <c r="J2" s="3"/>
      <c r="K2" s="3"/>
    </row>
    <row r="3" spans="1:11" ht="15.6" customHeight="1">
      <c r="A3" s="195" t="s">
        <v>3</v>
      </c>
      <c r="B3" s="196"/>
      <c r="C3" s="186"/>
      <c r="D3" s="186"/>
      <c r="E3" s="186"/>
      <c r="F3" s="186"/>
      <c r="G3" s="186"/>
      <c r="H3" s="186"/>
      <c r="I3" s="186"/>
      <c r="J3" s="186"/>
      <c r="K3" s="186"/>
    </row>
    <row r="4" spans="1:11" ht="21" customHeight="1">
      <c r="A4" s="195" t="s">
        <v>4</v>
      </c>
      <c r="B4" s="196"/>
      <c r="C4" s="186"/>
      <c r="D4" s="186"/>
      <c r="E4" s="186"/>
      <c r="F4" s="186"/>
      <c r="G4" s="186"/>
      <c r="H4" s="186"/>
      <c r="I4" s="186"/>
      <c r="J4" s="186"/>
      <c r="K4" s="186"/>
    </row>
    <row r="5" spans="1:11">
      <c r="A5" s="195" t="s">
        <v>5</v>
      </c>
      <c r="B5" s="196"/>
      <c r="C5" s="187"/>
      <c r="D5" s="188"/>
      <c r="E5" s="188"/>
      <c r="F5" s="188"/>
      <c r="G5" s="188"/>
      <c r="H5" s="188"/>
      <c r="I5" s="188"/>
      <c r="J5" s="188"/>
      <c r="K5" s="189"/>
    </row>
    <row r="6" spans="1:11">
      <c r="A6" s="195" t="s">
        <v>0</v>
      </c>
      <c r="B6" s="196"/>
      <c r="C6" s="187"/>
      <c r="D6" s="188"/>
      <c r="E6" s="188"/>
      <c r="F6" s="188"/>
      <c r="G6" s="188"/>
      <c r="H6" s="188"/>
      <c r="I6" s="188"/>
      <c r="J6" s="188"/>
      <c r="K6" s="189"/>
    </row>
    <row r="7" spans="1:11">
      <c r="A7" s="197" t="s">
        <v>9</v>
      </c>
      <c r="B7" s="198"/>
      <c r="C7" s="187"/>
      <c r="D7" s="188"/>
      <c r="E7" s="188"/>
      <c r="F7" s="188"/>
      <c r="G7" s="188"/>
      <c r="H7" s="188"/>
      <c r="I7" s="188"/>
      <c r="J7" s="188"/>
      <c r="K7" s="189"/>
    </row>
    <row r="8" spans="1:11" ht="32.450000000000003" customHeight="1">
      <c r="A8" s="190" t="s">
        <v>7</v>
      </c>
      <c r="B8" s="191"/>
      <c r="C8" s="192"/>
      <c r="D8" s="193"/>
      <c r="E8" s="193"/>
      <c r="F8" s="193"/>
      <c r="G8" s="193"/>
      <c r="H8" s="193"/>
      <c r="I8" s="193"/>
      <c r="J8" s="193"/>
      <c r="K8" s="194"/>
    </row>
    <row r="9" spans="1:11" ht="29.25" customHeight="1">
      <c r="A9" s="199" t="s">
        <v>103</v>
      </c>
      <c r="B9" s="200"/>
      <c r="C9" s="200"/>
      <c r="D9" s="200"/>
      <c r="E9" s="200"/>
      <c r="F9" s="200"/>
      <c r="G9" s="200"/>
      <c r="H9" s="200"/>
      <c r="I9" s="200"/>
      <c r="J9" s="200"/>
      <c r="K9" s="201"/>
    </row>
    <row r="10" spans="1:11" ht="100.5" customHeight="1">
      <c r="A10" s="139" t="s">
        <v>93</v>
      </c>
      <c r="B10" s="139" t="s">
        <v>1</v>
      </c>
      <c r="C10" s="139" t="s">
        <v>96</v>
      </c>
      <c r="D10" s="140" t="s">
        <v>76</v>
      </c>
      <c r="E10" s="139" t="s">
        <v>6</v>
      </c>
      <c r="F10" s="139" t="s">
        <v>8</v>
      </c>
      <c r="G10" s="139" t="s">
        <v>98</v>
      </c>
      <c r="H10" s="139" t="s">
        <v>101</v>
      </c>
      <c r="I10" s="139" t="s">
        <v>10</v>
      </c>
      <c r="J10" s="139" t="s">
        <v>102</v>
      </c>
      <c r="K10" s="139" t="s">
        <v>116</v>
      </c>
    </row>
    <row r="11" spans="1:11" s="151" customFormat="1" ht="47.25">
      <c r="A11" s="179">
        <v>1</v>
      </c>
      <c r="B11" s="180" t="s">
        <v>112</v>
      </c>
      <c r="C11" s="144">
        <f>+'asukoht metsandik ja  kogus'!E41</f>
        <v>34620</v>
      </c>
      <c r="D11" s="149" t="s">
        <v>168</v>
      </c>
      <c r="E11" s="165" t="s">
        <v>213</v>
      </c>
      <c r="F11" s="166" t="s">
        <v>188</v>
      </c>
      <c r="G11" s="166">
        <v>23</v>
      </c>
      <c r="H11" s="165"/>
      <c r="I11" s="165" t="s">
        <v>94</v>
      </c>
      <c r="J11" s="165"/>
      <c r="K11" s="165"/>
    </row>
    <row r="12" spans="1:11" s="151" customFormat="1" ht="31.5">
      <c r="A12" s="179">
        <v>2</v>
      </c>
      <c r="B12" s="181" t="s">
        <v>112</v>
      </c>
      <c r="C12" s="142">
        <f>'asukoht metsandik ja  kogus'!E43</f>
        <v>700</v>
      </c>
      <c r="D12" s="141" t="s">
        <v>123</v>
      </c>
      <c r="E12" s="165" t="s">
        <v>114</v>
      </c>
      <c r="F12" s="166" t="s">
        <v>188</v>
      </c>
      <c r="G12" s="165">
        <v>22</v>
      </c>
      <c r="H12" s="165"/>
      <c r="I12" s="165" t="s">
        <v>94</v>
      </c>
      <c r="J12" s="165"/>
      <c r="K12" s="165"/>
    </row>
    <row r="13" spans="1:11" s="151" customFormat="1" ht="31.5">
      <c r="A13" s="182">
        <v>3</v>
      </c>
      <c r="B13" s="183" t="s">
        <v>112</v>
      </c>
      <c r="C13" s="142">
        <f>'asukoht metsandik ja  kogus'!E45</f>
        <v>700</v>
      </c>
      <c r="D13" s="141" t="s">
        <v>124</v>
      </c>
      <c r="E13" s="165" t="s">
        <v>114</v>
      </c>
      <c r="F13" s="166" t="s">
        <v>188</v>
      </c>
      <c r="G13" s="165">
        <v>22</v>
      </c>
      <c r="H13" s="165"/>
      <c r="I13" s="165" t="s">
        <v>94</v>
      </c>
      <c r="J13" s="165"/>
      <c r="K13" s="165"/>
    </row>
    <row r="14" spans="1:11" s="151" customFormat="1" ht="47.25">
      <c r="A14" s="143">
        <v>4</v>
      </c>
      <c r="B14" s="181" t="s">
        <v>111</v>
      </c>
      <c r="C14" s="142">
        <f>'asukoht metsandik ja  kogus'!E67</f>
        <v>8970</v>
      </c>
      <c r="D14" s="141" t="s">
        <v>168</v>
      </c>
      <c r="E14" s="165" t="s">
        <v>113</v>
      </c>
      <c r="F14" s="166" t="s">
        <v>188</v>
      </c>
      <c r="G14" s="261">
        <v>25</v>
      </c>
      <c r="H14" s="165"/>
      <c r="I14" s="165" t="s">
        <v>94</v>
      </c>
      <c r="J14" s="165"/>
      <c r="K14" s="165"/>
    </row>
    <row r="15" spans="1:11" s="151" customFormat="1" ht="47.25">
      <c r="A15" s="143">
        <v>5</v>
      </c>
      <c r="B15" s="183" t="s">
        <v>111</v>
      </c>
      <c r="C15" s="142">
        <f>'asukoht metsandik ja  kogus'!E69</f>
        <v>450</v>
      </c>
      <c r="D15" s="141" t="s">
        <v>123</v>
      </c>
      <c r="E15" s="165" t="s">
        <v>113</v>
      </c>
      <c r="F15" s="166" t="s">
        <v>188</v>
      </c>
      <c r="G15" s="165">
        <v>24</v>
      </c>
      <c r="H15" s="165"/>
      <c r="I15" s="165" t="s">
        <v>94</v>
      </c>
      <c r="J15" s="165"/>
      <c r="K15" s="165"/>
    </row>
    <row r="16" spans="1:11" s="151" customFormat="1" ht="47.25">
      <c r="A16" s="150">
        <v>6</v>
      </c>
      <c r="B16" s="184" t="s">
        <v>191</v>
      </c>
      <c r="C16" s="142">
        <v>1700</v>
      </c>
      <c r="D16" s="141" t="s">
        <v>124</v>
      </c>
      <c r="E16" s="165" t="s">
        <v>215</v>
      </c>
      <c r="F16" s="166" t="s">
        <v>193</v>
      </c>
      <c r="G16" s="165">
        <v>48</v>
      </c>
      <c r="H16" s="165"/>
      <c r="I16" s="165" t="s">
        <v>214</v>
      </c>
      <c r="J16" s="165"/>
      <c r="K16" s="165"/>
    </row>
    <row r="17" spans="1:11" s="151" customFormat="1" ht="47.25">
      <c r="A17" s="143">
        <v>7</v>
      </c>
      <c r="B17" s="184" t="s">
        <v>191</v>
      </c>
      <c r="C17" s="142">
        <v>2800</v>
      </c>
      <c r="D17" s="141" t="s">
        <v>124</v>
      </c>
      <c r="E17" s="165" t="s">
        <v>216</v>
      </c>
      <c r="F17" s="166" t="s">
        <v>193</v>
      </c>
      <c r="G17" s="165">
        <v>58</v>
      </c>
      <c r="H17" s="165"/>
      <c r="I17" s="169" t="s">
        <v>214</v>
      </c>
      <c r="J17" s="165"/>
      <c r="K17" s="165"/>
    </row>
    <row r="18" spans="1:11" s="151" customFormat="1" ht="47.25">
      <c r="A18" s="143">
        <v>8</v>
      </c>
      <c r="B18" s="183" t="s">
        <v>191</v>
      </c>
      <c r="C18" s="142">
        <v>4100</v>
      </c>
      <c r="D18" s="141" t="s">
        <v>168</v>
      </c>
      <c r="E18" s="165" t="s">
        <v>192</v>
      </c>
      <c r="F18" s="166" t="s">
        <v>193</v>
      </c>
      <c r="G18" s="165">
        <v>65</v>
      </c>
      <c r="H18" s="165"/>
      <c r="I18" s="169" t="s">
        <v>214</v>
      </c>
      <c r="J18" s="165"/>
      <c r="K18" s="165"/>
    </row>
    <row r="19" spans="1:11" s="151" customFormat="1" ht="47.25">
      <c r="A19" s="150">
        <v>9</v>
      </c>
      <c r="B19" s="183" t="s">
        <v>191</v>
      </c>
      <c r="C19" s="142">
        <v>22500</v>
      </c>
      <c r="D19" s="141" t="s">
        <v>168</v>
      </c>
      <c r="E19" s="165" t="s">
        <v>196</v>
      </c>
      <c r="F19" s="166" t="s">
        <v>193</v>
      </c>
      <c r="G19" s="165">
        <v>70</v>
      </c>
      <c r="H19" s="165"/>
      <c r="I19" s="169" t="s">
        <v>214</v>
      </c>
      <c r="J19" s="165"/>
      <c r="K19" s="165"/>
    </row>
    <row r="20" spans="1:11" s="151" customFormat="1" ht="47.25">
      <c r="A20" s="143">
        <v>10</v>
      </c>
      <c r="B20" s="260" t="s">
        <v>191</v>
      </c>
      <c r="C20" s="142">
        <v>4700</v>
      </c>
      <c r="D20" s="141" t="s">
        <v>168</v>
      </c>
      <c r="E20" s="165" t="s">
        <v>217</v>
      </c>
      <c r="F20" s="166" t="s">
        <v>193</v>
      </c>
      <c r="G20" s="165">
        <v>72</v>
      </c>
      <c r="H20" s="165"/>
      <c r="I20" s="165" t="s">
        <v>214</v>
      </c>
      <c r="J20" s="165"/>
      <c r="K20" s="165"/>
    </row>
    <row r="21" spans="1:11" s="151" customFormat="1" ht="47.25">
      <c r="A21" s="143">
        <v>11</v>
      </c>
      <c r="B21" s="183" t="s">
        <v>194</v>
      </c>
      <c r="C21" s="142">
        <v>15950</v>
      </c>
      <c r="D21" s="141" t="s">
        <v>168</v>
      </c>
      <c r="E21" s="165" t="s">
        <v>192</v>
      </c>
      <c r="F21" s="166" t="s">
        <v>193</v>
      </c>
      <c r="G21" s="165">
        <v>65</v>
      </c>
      <c r="H21" s="165"/>
      <c r="I21" s="169" t="s">
        <v>214</v>
      </c>
      <c r="J21" s="165"/>
      <c r="K21" s="165"/>
    </row>
    <row r="22" spans="1:11" s="151" customFormat="1" ht="47.25">
      <c r="A22" s="150">
        <v>12</v>
      </c>
      <c r="B22" s="183" t="s">
        <v>194</v>
      </c>
      <c r="C22" s="142">
        <v>15450</v>
      </c>
      <c r="D22" s="141" t="s">
        <v>168</v>
      </c>
      <c r="E22" s="165" t="s">
        <v>197</v>
      </c>
      <c r="F22" s="166" t="s">
        <v>193</v>
      </c>
      <c r="G22" s="165">
        <v>71</v>
      </c>
      <c r="H22" s="165"/>
      <c r="I22" s="169" t="s">
        <v>214</v>
      </c>
      <c r="J22" s="165"/>
      <c r="K22" s="165"/>
    </row>
    <row r="23" spans="1:11" s="151" customFormat="1" ht="94.5">
      <c r="A23" s="143">
        <v>13</v>
      </c>
      <c r="B23" s="183" t="s">
        <v>202</v>
      </c>
      <c r="C23" s="142">
        <v>7980</v>
      </c>
      <c r="D23" s="141" t="s">
        <v>133</v>
      </c>
      <c r="E23" s="165" t="s">
        <v>198</v>
      </c>
      <c r="F23" s="166" t="s">
        <v>188</v>
      </c>
      <c r="G23" s="262" t="s">
        <v>221</v>
      </c>
      <c r="H23" s="165"/>
      <c r="I23" s="165" t="s">
        <v>94</v>
      </c>
      <c r="J23" s="165"/>
      <c r="K23" s="168" t="s">
        <v>199</v>
      </c>
    </row>
    <row r="24" spans="1:11" ht="47.25">
      <c r="A24" s="143">
        <v>14</v>
      </c>
      <c r="B24" s="183" t="s">
        <v>125</v>
      </c>
      <c r="C24" s="142">
        <v>3380</v>
      </c>
      <c r="D24" s="141" t="s">
        <v>200</v>
      </c>
      <c r="E24" s="165" t="s">
        <v>135</v>
      </c>
      <c r="F24" s="166" t="s">
        <v>188</v>
      </c>
      <c r="G24" s="261">
        <v>36</v>
      </c>
      <c r="H24" s="168"/>
      <c r="I24" s="165" t="s">
        <v>94</v>
      </c>
      <c r="J24" s="165"/>
      <c r="K24" s="168"/>
    </row>
    <row r="25" spans="1:11" ht="47.25">
      <c r="A25" s="150">
        <v>15</v>
      </c>
      <c r="B25" s="183" t="s">
        <v>127</v>
      </c>
      <c r="C25" s="142">
        <v>400</v>
      </c>
      <c r="D25" s="141" t="s">
        <v>133</v>
      </c>
      <c r="E25" s="165" t="s">
        <v>201</v>
      </c>
      <c r="F25" s="166" t="s">
        <v>188</v>
      </c>
      <c r="G25" s="261">
        <v>36</v>
      </c>
      <c r="H25" s="168"/>
      <c r="I25" s="165" t="s">
        <v>94</v>
      </c>
      <c r="J25" s="165"/>
      <c r="K25" s="168"/>
    </row>
    <row r="26" spans="1:11" ht="31.5">
      <c r="A26" s="143">
        <v>16</v>
      </c>
      <c r="B26" s="183" t="s">
        <v>204</v>
      </c>
      <c r="C26" s="142">
        <v>2000</v>
      </c>
      <c r="D26" s="141" t="s">
        <v>124</v>
      </c>
      <c r="E26" s="165" t="s">
        <v>210</v>
      </c>
      <c r="F26" s="166" t="s">
        <v>188</v>
      </c>
      <c r="G26" s="261">
        <v>31</v>
      </c>
      <c r="H26" s="168"/>
      <c r="I26" s="165" t="s">
        <v>94</v>
      </c>
      <c r="J26" s="165"/>
      <c r="K26" s="168"/>
    </row>
    <row r="27" spans="1:11" ht="31.5">
      <c r="A27" s="143">
        <v>17</v>
      </c>
      <c r="B27" s="181" t="s">
        <v>205</v>
      </c>
      <c r="C27" s="142">
        <v>1500</v>
      </c>
      <c r="D27" s="141" t="s">
        <v>124</v>
      </c>
      <c r="E27" s="165" t="s">
        <v>211</v>
      </c>
      <c r="F27" s="166" t="s">
        <v>188</v>
      </c>
      <c r="G27" s="261">
        <v>31</v>
      </c>
      <c r="H27" s="168"/>
      <c r="I27" s="165" t="s">
        <v>94</v>
      </c>
      <c r="J27" s="165"/>
      <c r="K27" s="168"/>
    </row>
    <row r="28" spans="1:11" ht="47.25">
      <c r="A28" s="150">
        <v>18</v>
      </c>
      <c r="B28" s="184" t="s">
        <v>165</v>
      </c>
      <c r="C28" s="142">
        <v>2195</v>
      </c>
      <c r="D28" s="141" t="s">
        <v>190</v>
      </c>
      <c r="E28" s="165" t="s">
        <v>166</v>
      </c>
      <c r="F28" s="166" t="s">
        <v>188</v>
      </c>
      <c r="G28" s="165">
        <v>38</v>
      </c>
      <c r="H28" s="165"/>
      <c r="I28" s="165" t="s">
        <v>94</v>
      </c>
      <c r="J28" s="165"/>
      <c r="K28" s="168"/>
    </row>
    <row r="29" spans="1:11" ht="47.25">
      <c r="A29" s="143">
        <v>19</v>
      </c>
      <c r="B29" s="184" t="s">
        <v>164</v>
      </c>
      <c r="C29" s="142">
        <v>1625</v>
      </c>
      <c r="D29" s="141" t="s">
        <v>134</v>
      </c>
      <c r="E29" s="165" t="s">
        <v>167</v>
      </c>
      <c r="F29" s="166" t="s">
        <v>188</v>
      </c>
      <c r="G29" s="261">
        <v>38</v>
      </c>
      <c r="H29" s="165"/>
      <c r="I29" s="165" t="s">
        <v>94</v>
      </c>
      <c r="J29" s="165"/>
      <c r="K29" s="165"/>
    </row>
    <row r="30" spans="1:11" ht="47.25">
      <c r="A30" s="143">
        <v>20</v>
      </c>
      <c r="B30" s="184" t="s">
        <v>156</v>
      </c>
      <c r="C30" s="142">
        <v>7535</v>
      </c>
      <c r="D30" s="141" t="s">
        <v>168</v>
      </c>
      <c r="E30" s="165" t="s">
        <v>157</v>
      </c>
      <c r="F30" s="166" t="s">
        <v>193</v>
      </c>
      <c r="G30" s="165">
        <v>42</v>
      </c>
      <c r="H30" s="165"/>
      <c r="I30" s="165" t="s">
        <v>94</v>
      </c>
      <c r="J30" s="165"/>
      <c r="K30" s="165"/>
    </row>
    <row r="31" spans="1:11" ht="31.5">
      <c r="A31" s="143">
        <v>21</v>
      </c>
      <c r="B31" s="184" t="s">
        <v>219</v>
      </c>
      <c r="C31" s="142">
        <v>6000</v>
      </c>
      <c r="D31" s="141" t="s">
        <v>124</v>
      </c>
      <c r="E31" s="165"/>
      <c r="F31" s="166" t="s">
        <v>188</v>
      </c>
      <c r="G31" s="165"/>
      <c r="H31" s="165"/>
      <c r="I31" s="165" t="s">
        <v>94</v>
      </c>
      <c r="J31" s="165"/>
      <c r="K31" s="165"/>
    </row>
    <row r="32" spans="1:11" ht="31.5">
      <c r="A32" s="153">
        <v>22</v>
      </c>
      <c r="B32" s="184" t="s">
        <v>219</v>
      </c>
      <c r="C32" s="142">
        <v>10000</v>
      </c>
      <c r="D32" s="141" t="s">
        <v>123</v>
      </c>
      <c r="E32" s="165"/>
      <c r="F32" s="166" t="s">
        <v>188</v>
      </c>
      <c r="G32" s="165"/>
      <c r="H32" s="165"/>
      <c r="I32" s="165" t="s">
        <v>94</v>
      </c>
      <c r="J32" s="165"/>
      <c r="K32" s="165"/>
    </row>
    <row r="33" spans="1:11">
      <c r="A33" s="153"/>
      <c r="B33" s="185"/>
      <c r="C33" s="154"/>
      <c r="D33" s="155"/>
      <c r="E33" s="156"/>
      <c r="F33" s="156"/>
      <c r="G33" s="156"/>
      <c r="H33" s="156"/>
      <c r="I33" s="156"/>
      <c r="J33" s="156"/>
      <c r="K33" s="156"/>
    </row>
    <row r="34" spans="1:11">
      <c r="A34" s="205" t="s">
        <v>115</v>
      </c>
      <c r="B34" s="205"/>
      <c r="C34" s="205"/>
      <c r="D34" s="205"/>
      <c r="E34" s="205"/>
      <c r="F34" s="205"/>
      <c r="G34" s="205"/>
      <c r="H34" s="205"/>
      <c r="I34" s="205"/>
      <c r="J34" s="205"/>
      <c r="K34" s="205"/>
    </row>
    <row r="35" spans="1:11" ht="34.5" customHeight="1">
      <c r="A35" s="202" t="s">
        <v>162</v>
      </c>
      <c r="B35" s="202"/>
      <c r="C35" s="202"/>
      <c r="D35" s="202"/>
      <c r="E35" s="202"/>
      <c r="F35" s="202"/>
      <c r="G35" s="202"/>
      <c r="H35" s="202"/>
      <c r="I35" s="202"/>
      <c r="J35" s="202"/>
      <c r="K35" s="202"/>
    </row>
    <row r="36" spans="1:11" ht="40.5" customHeight="1">
      <c r="A36" s="209" t="s">
        <v>212</v>
      </c>
      <c r="B36" s="209"/>
      <c r="C36" s="209"/>
      <c r="D36" s="209"/>
      <c r="E36" s="209"/>
      <c r="F36" s="209"/>
      <c r="G36" s="209"/>
      <c r="H36" s="209"/>
      <c r="I36" s="209"/>
      <c r="J36" s="209"/>
      <c r="K36" s="209"/>
    </row>
    <row r="37" spans="1:11" ht="40.5" customHeight="1">
      <c r="A37" s="202" t="s">
        <v>218</v>
      </c>
      <c r="B37" s="202"/>
      <c r="C37" s="202"/>
      <c r="D37" s="202"/>
      <c r="E37" s="202"/>
      <c r="F37" s="202"/>
      <c r="G37" s="202"/>
      <c r="H37" s="202"/>
      <c r="I37" s="202"/>
      <c r="J37" s="202"/>
      <c r="K37" s="202"/>
    </row>
    <row r="38" spans="1:11" ht="39" customHeight="1">
      <c r="A38" s="209" t="s">
        <v>223</v>
      </c>
      <c r="B38" s="209"/>
      <c r="C38" s="209"/>
      <c r="D38" s="209"/>
      <c r="E38" s="209"/>
      <c r="F38" s="209"/>
      <c r="G38" s="209"/>
      <c r="H38" s="209"/>
      <c r="I38" s="209"/>
      <c r="J38" s="209"/>
    </row>
    <row r="39" spans="1:11">
      <c r="K39" s="178"/>
    </row>
    <row r="41" spans="1:11" ht="49.5" customHeight="1">
      <c r="A41" s="206" t="s">
        <v>100</v>
      </c>
      <c r="B41" s="207"/>
      <c r="C41" s="207"/>
      <c r="D41" s="207"/>
      <c r="E41" s="207"/>
      <c r="F41" s="207"/>
      <c r="G41" s="207"/>
      <c r="H41" s="207"/>
      <c r="I41" s="207"/>
      <c r="J41" s="207"/>
      <c r="K41" s="208"/>
    </row>
    <row r="42" spans="1:11" ht="59.25" customHeight="1">
      <c r="A42" s="203" t="s">
        <v>75</v>
      </c>
      <c r="B42" s="203"/>
      <c r="C42" s="203"/>
      <c r="D42" s="203"/>
      <c r="E42" s="203"/>
      <c r="F42" s="203"/>
      <c r="G42" s="203"/>
      <c r="H42" s="203"/>
      <c r="I42" s="203"/>
      <c r="J42" s="203"/>
      <c r="K42" s="203"/>
    </row>
    <row r="43" spans="1:11" ht="59.25" customHeight="1">
      <c r="A43" s="3"/>
      <c r="B43" s="3"/>
      <c r="C43" s="3"/>
      <c r="D43" s="3"/>
      <c r="E43" s="3"/>
      <c r="F43" s="3"/>
      <c r="G43" s="3"/>
      <c r="H43" s="3"/>
      <c r="I43" s="3"/>
      <c r="J43" s="3"/>
      <c r="K43" s="3"/>
    </row>
    <row r="44" spans="1:11">
      <c r="A44" s="204" t="s">
        <v>189</v>
      </c>
      <c r="B44" s="204"/>
      <c r="C44" s="204"/>
      <c r="D44" s="204"/>
      <c r="E44" s="204"/>
      <c r="F44" s="204"/>
      <c r="G44" s="204"/>
      <c r="H44" s="204"/>
      <c r="I44" s="204"/>
      <c r="J44" s="204"/>
      <c r="K44" s="204"/>
    </row>
  </sheetData>
  <autoFilter ref="A10:K10"/>
  <customSheetViews>
    <customSheetView guid="{2169D3B4-80E8-49E0-B65A-90BEFD5CD810}" scale="75" fitToPage="1" showAutoFilter="1" showRuler="0">
      <pane ySplit="10" topLeftCell="A11" activePane="bottomLeft" state="frozen"/>
      <selection pane="bottomLeft" activeCell="D10" sqref="D10"/>
      <pageMargins left="0.42" right="0.26" top="0.92" bottom="0.37" header="0.5" footer="0.23"/>
      <pageSetup paperSize="9" scale="69" fitToHeight="3" orientation="landscape" horizontalDpi="300" verticalDpi="300" r:id="rId1"/>
      <headerFooter alignWithMargins="0">
        <oddFooter>&amp;R&amp;P</oddFooter>
      </headerFooter>
      <autoFilter ref="B1:N1"/>
    </customSheetView>
  </customSheetViews>
  <mergeCells count="21">
    <mergeCell ref="A9:K9"/>
    <mergeCell ref="C7:K7"/>
    <mergeCell ref="A42:K42"/>
    <mergeCell ref="A44:K44"/>
    <mergeCell ref="A34:K34"/>
    <mergeCell ref="A41:K41"/>
    <mergeCell ref="A35:K35"/>
    <mergeCell ref="A36:K36"/>
    <mergeCell ref="A37:K37"/>
    <mergeCell ref="A38:J38"/>
    <mergeCell ref="C3:K3"/>
    <mergeCell ref="C4:K4"/>
    <mergeCell ref="C5:K5"/>
    <mergeCell ref="C6:K6"/>
    <mergeCell ref="A8:B8"/>
    <mergeCell ref="C8:K8"/>
    <mergeCell ref="A3:B3"/>
    <mergeCell ref="A5:B5"/>
    <mergeCell ref="A4:B4"/>
    <mergeCell ref="A6:B6"/>
    <mergeCell ref="A7:B7"/>
  </mergeCells>
  <phoneticPr fontId="0" type="noConversion"/>
  <hyperlinks>
    <hyperlink ref="B11" location="'asukoht metsandik ja  kogus'!B2" display="Küttepuit"/>
    <hyperlink ref="B12" location="'asukoht metsandik ja  kogus'!A42" display="Küttepuit"/>
    <hyperlink ref="B13" location="'asukoht metsandik ja  kogus'!A44" display="Küttepuit"/>
    <hyperlink ref="B14" location="'asukoht metsandik ja  kogus'!A56" display="Kuuse- ja männiküttepuit"/>
    <hyperlink ref="B15" location="'asukoht metsandik ja  kogus'!A68" display="Kuuse- ja männiküttepuit"/>
    <hyperlink ref="B16" location="'asukoht metsandik ja  kogus'!A70" display="Männipalk"/>
    <hyperlink ref="B17" location="'asukoht metsandik ja  kogus'!A72" display="Männipalk"/>
    <hyperlink ref="B18" location="'asukoht metsandik ja  kogus'!A77" display="Männipalk"/>
    <hyperlink ref="B19" location="'asukoht metsandik ja  kogus'!A88" display="Männipalk"/>
    <hyperlink ref="B21" location="'asukoht metsandik ja  kogus'!A110" display="Kuusepalk"/>
    <hyperlink ref="B22" location="'asukoht metsandik ja  kogus'!A122" display="Kuusepalk"/>
    <hyperlink ref="B23" location="'asukoht metsandik ja  kogus'!A132" display="Kasepalk"/>
    <hyperlink ref="B24" location="'asukoht metsandik ja  kogus'!A141" display="Haavapalk"/>
    <hyperlink ref="B25" location="'asukoht metsandik ja  kogus'!A147" display="Sanglepapalk"/>
    <hyperlink ref="B26" location="'asukoht metsandik ja  kogus'!A150" display="Kuusepaberipuit"/>
    <hyperlink ref="B27" location="'asukoht metsandik ja  kogus'!A153" display="Männipaberipuit"/>
    <hyperlink ref="B28" location="'asukoht metsandik ja  kogus'!A158" display="Madalakvaliteediline ja metsakuiv  männipalk"/>
    <hyperlink ref="B29" location="'asukoht metsandik ja  kogus'!A165" display="Madalakvaliteediline ja metsakuiv  männipalk"/>
    <hyperlink ref="B30" location="'asukoht metsandik ja  kogus'!A191" display="Madalakvaliteediline ja metsakuiv männi- ja kuusepalk"/>
    <hyperlink ref="B31" location="'asukoht metsandik ja  kogus'!A217" display="Raidmed ja tüvesed"/>
    <hyperlink ref="B32" location="'asukoht metsandik ja  kogus'!A219" display="Raidmed ja tüvesed"/>
    <hyperlink ref="B20" location="'asukoht metsandik ja  kogus'!A100" display="Männipalk"/>
  </hyperlinks>
  <pageMargins left="0.42" right="0.26" top="0.92" bottom="0.37" header="0.5" footer="0.23"/>
  <pageSetup paperSize="9" scale="54" orientation="landscape"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zoomScale="90" zoomScaleNormal="90" workbookViewId="0">
      <pane xSplit="1" ySplit="1" topLeftCell="B167" activePane="bottomRight" state="frozen"/>
      <selection pane="topRight" activeCell="B1" sqref="B1"/>
      <selection pane="bottomLeft" activeCell="A2" sqref="A2"/>
      <selection pane="bottomRight" activeCell="A167" sqref="A167:A216"/>
    </sheetView>
  </sheetViews>
  <sheetFormatPr defaultColWidth="9.140625" defaultRowHeight="12.75"/>
  <cols>
    <col min="1" max="1" width="9.140625" style="2"/>
    <col min="2" max="2" width="25.85546875" style="2" customWidth="1"/>
    <col min="3" max="3" width="19.140625" style="2" customWidth="1"/>
    <col min="4" max="4" width="14.42578125" style="2" customWidth="1"/>
    <col min="5" max="5" width="12.140625" style="2" customWidth="1"/>
    <col min="6" max="16384" width="9.140625" style="2"/>
  </cols>
  <sheetData>
    <row r="1" spans="1:5" ht="38.25">
      <c r="A1" s="145" t="s">
        <v>93</v>
      </c>
      <c r="B1" s="145" t="s">
        <v>1</v>
      </c>
      <c r="C1" s="146" t="s">
        <v>97</v>
      </c>
      <c r="D1" s="147" t="s">
        <v>163</v>
      </c>
      <c r="E1" s="145" t="s">
        <v>95</v>
      </c>
    </row>
    <row r="2" spans="1:5" s="164" customFormat="1" ht="17.25" customHeight="1">
      <c r="A2" s="171"/>
      <c r="B2" s="171"/>
      <c r="C2" s="217" t="s">
        <v>222</v>
      </c>
      <c r="D2" s="160" t="s">
        <v>136</v>
      </c>
      <c r="E2" s="157">
        <v>200</v>
      </c>
    </row>
    <row r="3" spans="1:5" s="164" customFormat="1">
      <c r="A3" s="171"/>
      <c r="B3" s="171"/>
      <c r="C3" s="217"/>
      <c r="D3" s="160" t="s">
        <v>137</v>
      </c>
      <c r="E3" s="157">
        <v>500</v>
      </c>
    </row>
    <row r="4" spans="1:5" s="164" customFormat="1">
      <c r="A4" s="171"/>
      <c r="B4" s="171"/>
      <c r="C4" s="217"/>
      <c r="D4" s="160" t="s">
        <v>105</v>
      </c>
      <c r="E4" s="157">
        <v>3500</v>
      </c>
    </row>
    <row r="5" spans="1:5" s="164" customFormat="1">
      <c r="A5" s="171"/>
      <c r="B5" s="171"/>
      <c r="C5" s="217"/>
      <c r="D5" s="160" t="s">
        <v>138</v>
      </c>
      <c r="E5" s="157">
        <v>100</v>
      </c>
    </row>
    <row r="6" spans="1:5" s="164" customFormat="1">
      <c r="A6" s="171"/>
      <c r="B6" s="171"/>
      <c r="C6" s="217"/>
      <c r="D6" s="160" t="s">
        <v>206</v>
      </c>
      <c r="E6" s="157">
        <v>500</v>
      </c>
    </row>
    <row r="7" spans="1:5" s="164" customFormat="1">
      <c r="A7" s="171"/>
      <c r="B7" s="171"/>
      <c r="C7" s="217"/>
      <c r="D7" s="160" t="s">
        <v>169</v>
      </c>
      <c r="E7" s="157">
        <v>4000</v>
      </c>
    </row>
    <row r="8" spans="1:5" s="164" customFormat="1">
      <c r="A8" s="171"/>
      <c r="B8" s="171"/>
      <c r="C8" s="217"/>
      <c r="D8" s="160" t="s">
        <v>139</v>
      </c>
      <c r="E8" s="157">
        <v>150</v>
      </c>
    </row>
    <row r="9" spans="1:5" s="164" customFormat="1">
      <c r="A9" s="171"/>
      <c r="B9" s="171"/>
      <c r="C9" s="217"/>
      <c r="D9" s="160" t="s">
        <v>140</v>
      </c>
      <c r="E9" s="157">
        <v>100</v>
      </c>
    </row>
    <row r="10" spans="1:5" s="164" customFormat="1">
      <c r="A10" s="171"/>
      <c r="B10" s="171"/>
      <c r="C10" s="217"/>
      <c r="D10" s="160" t="s">
        <v>117</v>
      </c>
      <c r="E10" s="157">
        <v>500</v>
      </c>
    </row>
    <row r="11" spans="1:5" s="164" customFormat="1">
      <c r="A11" s="171"/>
      <c r="B11" s="171"/>
      <c r="C11" s="217"/>
      <c r="D11" s="160" t="s">
        <v>118</v>
      </c>
      <c r="E11" s="157">
        <v>150</v>
      </c>
    </row>
    <row r="12" spans="1:5" s="164" customFormat="1">
      <c r="A12" s="171"/>
      <c r="B12" s="171"/>
      <c r="C12" s="217"/>
      <c r="D12" s="160" t="s">
        <v>170</v>
      </c>
      <c r="E12" s="157">
        <v>150</v>
      </c>
    </row>
    <row r="13" spans="1:5" s="164" customFormat="1">
      <c r="A13" s="171"/>
      <c r="B13" s="171"/>
      <c r="C13" s="217"/>
      <c r="D13" s="160" t="s">
        <v>110</v>
      </c>
      <c r="E13" s="157">
        <v>2000</v>
      </c>
    </row>
    <row r="14" spans="1:5" s="164" customFormat="1">
      <c r="A14" s="171"/>
      <c r="B14" s="171"/>
      <c r="C14" s="217"/>
      <c r="D14" s="160" t="s">
        <v>104</v>
      </c>
      <c r="E14" s="157">
        <v>4500</v>
      </c>
    </row>
    <row r="15" spans="1:5" s="164" customFormat="1">
      <c r="A15" s="171"/>
      <c r="B15" s="171"/>
      <c r="C15" s="217"/>
      <c r="D15" s="160" t="s">
        <v>171</v>
      </c>
      <c r="E15" s="157">
        <v>200</v>
      </c>
    </row>
    <row r="16" spans="1:5" s="164" customFormat="1">
      <c r="A16" s="171"/>
      <c r="B16" s="171"/>
      <c r="C16" s="217"/>
      <c r="D16" s="160" t="s">
        <v>172</v>
      </c>
      <c r="E16" s="157">
        <v>150</v>
      </c>
    </row>
    <row r="17" spans="1:5" s="164" customFormat="1">
      <c r="A17" s="171"/>
      <c r="B17" s="171"/>
      <c r="C17" s="217"/>
      <c r="D17" s="160" t="s">
        <v>129</v>
      </c>
      <c r="E17" s="157">
        <v>1500</v>
      </c>
    </row>
    <row r="18" spans="1:5" s="164" customFormat="1">
      <c r="A18" s="171"/>
      <c r="B18" s="171"/>
      <c r="C18" s="217"/>
      <c r="D18" s="160" t="s">
        <v>174</v>
      </c>
      <c r="E18" s="157">
        <v>500</v>
      </c>
    </row>
    <row r="19" spans="1:5" s="164" customFormat="1">
      <c r="A19" s="171"/>
      <c r="B19" s="171"/>
      <c r="C19" s="217"/>
      <c r="D19" s="160" t="s">
        <v>175</v>
      </c>
      <c r="E19" s="157">
        <v>3000</v>
      </c>
    </row>
    <row r="20" spans="1:5" ht="12.75" customHeight="1">
      <c r="A20" s="216">
        <v>1</v>
      </c>
      <c r="B20" s="217" t="s">
        <v>112</v>
      </c>
      <c r="C20" s="217"/>
      <c r="D20" s="160" t="s">
        <v>144</v>
      </c>
      <c r="E20" s="157">
        <v>1000</v>
      </c>
    </row>
    <row r="21" spans="1:5" s="164" customFormat="1">
      <c r="A21" s="216"/>
      <c r="B21" s="217"/>
      <c r="C21" s="217"/>
      <c r="D21" s="160" t="s">
        <v>145</v>
      </c>
      <c r="E21" s="157">
        <v>100</v>
      </c>
    </row>
    <row r="22" spans="1:5" s="164" customFormat="1">
      <c r="A22" s="216"/>
      <c r="B22" s="217"/>
      <c r="C22" s="217"/>
      <c r="D22" s="160" t="s">
        <v>183</v>
      </c>
      <c r="E22" s="157">
        <v>500</v>
      </c>
    </row>
    <row r="23" spans="1:5" s="164" customFormat="1">
      <c r="A23" s="216"/>
      <c r="B23" s="217"/>
      <c r="C23" s="217"/>
      <c r="D23" s="160" t="s">
        <v>121</v>
      </c>
      <c r="E23" s="157">
        <v>1500</v>
      </c>
    </row>
    <row r="24" spans="1:5" s="164" customFormat="1">
      <c r="A24" s="216"/>
      <c r="B24" s="217"/>
      <c r="C24" s="217"/>
      <c r="D24" s="160" t="s">
        <v>146</v>
      </c>
      <c r="E24" s="157">
        <v>700</v>
      </c>
    </row>
    <row r="25" spans="1:5">
      <c r="A25" s="216"/>
      <c r="B25" s="217"/>
      <c r="C25" s="217"/>
      <c r="D25" s="160" t="s">
        <v>176</v>
      </c>
      <c r="E25" s="157">
        <v>50</v>
      </c>
    </row>
    <row r="26" spans="1:5">
      <c r="A26" s="216"/>
      <c r="B26" s="217"/>
      <c r="C26" s="217"/>
      <c r="D26" s="160" t="s">
        <v>207</v>
      </c>
      <c r="E26" s="157">
        <v>400</v>
      </c>
    </row>
    <row r="27" spans="1:5">
      <c r="A27" s="216"/>
      <c r="B27" s="217"/>
      <c r="C27" s="217"/>
      <c r="D27" s="160" t="s">
        <v>178</v>
      </c>
      <c r="E27" s="157">
        <v>50</v>
      </c>
    </row>
    <row r="28" spans="1:5">
      <c r="A28" s="216"/>
      <c r="B28" s="217"/>
      <c r="C28" s="217"/>
      <c r="D28" s="160" t="s">
        <v>158</v>
      </c>
      <c r="E28" s="157">
        <v>500</v>
      </c>
    </row>
    <row r="29" spans="1:5">
      <c r="A29" s="216"/>
      <c r="B29" s="217"/>
      <c r="C29" s="217"/>
      <c r="D29" s="160" t="s">
        <v>149</v>
      </c>
      <c r="E29" s="157">
        <v>150</v>
      </c>
    </row>
    <row r="30" spans="1:5">
      <c r="A30" s="216"/>
      <c r="B30" s="217"/>
      <c r="C30" s="217"/>
      <c r="D30" s="160" t="s">
        <v>179</v>
      </c>
      <c r="E30" s="157">
        <v>100</v>
      </c>
    </row>
    <row r="31" spans="1:5">
      <c r="A31" s="216"/>
      <c r="B31" s="217"/>
      <c r="C31" s="217"/>
      <c r="D31" s="160" t="s">
        <v>126</v>
      </c>
      <c r="E31" s="157">
        <v>1500</v>
      </c>
    </row>
    <row r="32" spans="1:5">
      <c r="A32" s="216"/>
      <c r="B32" s="217"/>
      <c r="C32" s="217"/>
      <c r="D32" s="160" t="s">
        <v>184</v>
      </c>
      <c r="E32" s="157">
        <v>800</v>
      </c>
    </row>
    <row r="33" spans="1:5">
      <c r="A33" s="216"/>
      <c r="B33" s="217"/>
      <c r="C33" s="217"/>
      <c r="D33" s="160" t="s">
        <v>151</v>
      </c>
      <c r="E33" s="157">
        <v>50</v>
      </c>
    </row>
    <row r="34" spans="1:5">
      <c r="A34" s="216"/>
      <c r="B34" s="217"/>
      <c r="C34" s="217"/>
      <c r="D34" s="160" t="s">
        <v>180</v>
      </c>
      <c r="E34" s="157">
        <v>150</v>
      </c>
    </row>
    <row r="35" spans="1:5">
      <c r="A35" s="216"/>
      <c r="B35" s="217"/>
      <c r="C35" s="217"/>
      <c r="D35" s="160" t="s">
        <v>107</v>
      </c>
      <c r="E35" s="157">
        <v>1700</v>
      </c>
    </row>
    <row r="36" spans="1:5">
      <c r="A36" s="216"/>
      <c r="B36" s="217"/>
      <c r="C36" s="217"/>
      <c r="D36" s="160" t="s">
        <v>181</v>
      </c>
      <c r="E36" s="157">
        <v>70</v>
      </c>
    </row>
    <row r="37" spans="1:5">
      <c r="A37" s="216"/>
      <c r="B37" s="217"/>
      <c r="C37" s="217"/>
      <c r="D37" s="160" t="s">
        <v>185</v>
      </c>
      <c r="E37" s="157">
        <v>1500</v>
      </c>
    </row>
    <row r="38" spans="1:5">
      <c r="A38" s="216"/>
      <c r="B38" s="217"/>
      <c r="C38" s="217"/>
      <c r="D38" s="160" t="s">
        <v>109</v>
      </c>
      <c r="E38" s="157">
        <v>500</v>
      </c>
    </row>
    <row r="39" spans="1:5">
      <c r="A39" s="216"/>
      <c r="B39" s="217"/>
      <c r="C39" s="217"/>
      <c r="D39" s="160" t="s">
        <v>154</v>
      </c>
      <c r="E39" s="157">
        <v>100</v>
      </c>
    </row>
    <row r="40" spans="1:5">
      <c r="A40" s="216"/>
      <c r="B40" s="217"/>
      <c r="C40" s="217"/>
      <c r="D40" s="160" t="s">
        <v>155</v>
      </c>
      <c r="E40" s="157">
        <v>1500</v>
      </c>
    </row>
    <row r="41" spans="1:5">
      <c r="A41" s="216"/>
      <c r="B41" s="217"/>
      <c r="C41" s="221"/>
      <c r="D41" s="158" t="s">
        <v>69</v>
      </c>
      <c r="E41" s="158">
        <f>SUM(E2:E40)</f>
        <v>34620</v>
      </c>
    </row>
    <row r="42" spans="1:5">
      <c r="A42" s="218">
        <v>2</v>
      </c>
      <c r="B42" s="220" t="s">
        <v>112</v>
      </c>
      <c r="C42" s="222" t="s">
        <v>123</v>
      </c>
      <c r="D42" s="159" t="s">
        <v>119</v>
      </c>
      <c r="E42" s="159">
        <v>700</v>
      </c>
    </row>
    <row r="43" spans="1:5">
      <c r="A43" s="216"/>
      <c r="B43" s="217"/>
      <c r="C43" s="223"/>
      <c r="D43" s="158" t="s">
        <v>69</v>
      </c>
      <c r="E43" s="158">
        <f>SUM(E42:E42)</f>
        <v>700</v>
      </c>
    </row>
    <row r="44" spans="1:5">
      <c r="A44" s="218">
        <v>3</v>
      </c>
      <c r="B44" s="220" t="s">
        <v>112</v>
      </c>
      <c r="C44" s="222" t="s">
        <v>124</v>
      </c>
      <c r="D44" s="161" t="s">
        <v>186</v>
      </c>
      <c r="E44" s="162">
        <v>700</v>
      </c>
    </row>
    <row r="45" spans="1:5">
      <c r="A45" s="219"/>
      <c r="B45" s="221"/>
      <c r="C45" s="223"/>
      <c r="D45" s="158" t="s">
        <v>69</v>
      </c>
      <c r="E45" s="158">
        <f>+SUM(E44:E44)</f>
        <v>700</v>
      </c>
    </row>
    <row r="46" spans="1:5" s="164" customFormat="1">
      <c r="A46" s="218">
        <v>4</v>
      </c>
      <c r="B46" s="220" t="s">
        <v>111</v>
      </c>
      <c r="C46" s="220" t="s">
        <v>222</v>
      </c>
      <c r="D46" s="160" t="s">
        <v>206</v>
      </c>
      <c r="E46" s="157">
        <v>250</v>
      </c>
    </row>
    <row r="47" spans="1:5" s="164" customFormat="1">
      <c r="A47" s="216"/>
      <c r="B47" s="217"/>
      <c r="C47" s="217"/>
      <c r="D47" s="160" t="s">
        <v>169</v>
      </c>
      <c r="E47" s="157">
        <v>1000</v>
      </c>
    </row>
    <row r="48" spans="1:5" s="164" customFormat="1">
      <c r="A48" s="216"/>
      <c r="B48" s="217"/>
      <c r="C48" s="217"/>
      <c r="D48" s="160" t="s">
        <v>118</v>
      </c>
      <c r="E48" s="157">
        <v>80</v>
      </c>
    </row>
    <row r="49" spans="1:5" s="164" customFormat="1">
      <c r="A49" s="216"/>
      <c r="B49" s="217"/>
      <c r="C49" s="217"/>
      <c r="D49" s="160" t="s">
        <v>104</v>
      </c>
      <c r="E49" s="157">
        <v>700</v>
      </c>
    </row>
    <row r="50" spans="1:5" s="164" customFormat="1">
      <c r="A50" s="216"/>
      <c r="B50" s="217"/>
      <c r="C50" s="217"/>
      <c r="D50" s="160" t="s">
        <v>160</v>
      </c>
      <c r="E50" s="157">
        <v>300</v>
      </c>
    </row>
    <row r="51" spans="1:5" s="164" customFormat="1">
      <c r="A51" s="216"/>
      <c r="B51" s="217"/>
      <c r="C51" s="217"/>
      <c r="D51" s="160" t="s">
        <v>208</v>
      </c>
      <c r="E51" s="157">
        <v>500</v>
      </c>
    </row>
    <row r="52" spans="1:5" s="164" customFormat="1">
      <c r="A52" s="216"/>
      <c r="B52" s="217"/>
      <c r="C52" s="217"/>
      <c r="D52" s="160" t="s">
        <v>129</v>
      </c>
      <c r="E52" s="157">
        <v>500</v>
      </c>
    </row>
    <row r="53" spans="1:5" s="164" customFormat="1">
      <c r="A53" s="216"/>
      <c r="B53" s="217"/>
      <c r="C53" s="217"/>
      <c r="D53" s="160" t="s">
        <v>174</v>
      </c>
      <c r="E53" s="157">
        <v>600</v>
      </c>
    </row>
    <row r="54" spans="1:5" s="164" customFormat="1">
      <c r="A54" s="216"/>
      <c r="B54" s="217"/>
      <c r="C54" s="217"/>
      <c r="D54" s="160" t="s">
        <v>144</v>
      </c>
      <c r="E54" s="157">
        <v>600</v>
      </c>
    </row>
    <row r="55" spans="1:5" s="164" customFormat="1">
      <c r="A55" s="216"/>
      <c r="B55" s="217"/>
      <c r="C55" s="217"/>
      <c r="D55" s="160" t="s">
        <v>183</v>
      </c>
      <c r="E55" s="157">
        <v>400</v>
      </c>
    </row>
    <row r="56" spans="1:5" s="164" customFormat="1">
      <c r="A56" s="216"/>
      <c r="B56" s="217"/>
      <c r="C56" s="217"/>
      <c r="D56" s="160" t="s">
        <v>121</v>
      </c>
      <c r="E56" s="157">
        <v>400</v>
      </c>
    </row>
    <row r="57" spans="1:5" s="164" customFormat="1">
      <c r="A57" s="216"/>
      <c r="B57" s="217"/>
      <c r="C57" s="217"/>
      <c r="D57" s="160" t="s">
        <v>146</v>
      </c>
      <c r="E57" s="157">
        <v>250</v>
      </c>
    </row>
    <row r="58" spans="1:5" s="164" customFormat="1">
      <c r="A58" s="216"/>
      <c r="B58" s="217"/>
      <c r="C58" s="217"/>
      <c r="D58" s="160" t="s">
        <v>106</v>
      </c>
      <c r="E58" s="157">
        <v>600</v>
      </c>
    </row>
    <row r="59" spans="1:5" ht="12.75" customHeight="1">
      <c r="A59" s="216"/>
      <c r="B59" s="217"/>
      <c r="C59" s="217"/>
      <c r="D59" s="160" t="s">
        <v>99</v>
      </c>
      <c r="E59" s="157">
        <v>500</v>
      </c>
    </row>
    <row r="60" spans="1:5">
      <c r="A60" s="216"/>
      <c r="B60" s="217"/>
      <c r="C60" s="217"/>
      <c r="D60" s="160" t="s">
        <v>158</v>
      </c>
      <c r="E60" s="157">
        <v>250</v>
      </c>
    </row>
    <row r="61" spans="1:5" s="164" customFormat="1">
      <c r="A61" s="216"/>
      <c r="B61" s="217"/>
      <c r="C61" s="217"/>
      <c r="D61" s="160" t="s">
        <v>126</v>
      </c>
      <c r="E61" s="157">
        <v>200</v>
      </c>
    </row>
    <row r="62" spans="1:5">
      <c r="A62" s="216"/>
      <c r="B62" s="217"/>
      <c r="C62" s="217"/>
      <c r="D62" s="160" t="s">
        <v>184</v>
      </c>
      <c r="E62" s="157">
        <v>300</v>
      </c>
    </row>
    <row r="63" spans="1:5">
      <c r="A63" s="216"/>
      <c r="B63" s="217"/>
      <c r="C63" s="217"/>
      <c r="D63" s="160" t="s">
        <v>209</v>
      </c>
      <c r="E63" s="157">
        <v>40</v>
      </c>
    </row>
    <row r="64" spans="1:5">
      <c r="A64" s="216"/>
      <c r="B64" s="217"/>
      <c r="C64" s="217"/>
      <c r="D64" s="160" t="s">
        <v>185</v>
      </c>
      <c r="E64" s="157">
        <v>200</v>
      </c>
    </row>
    <row r="65" spans="1:5">
      <c r="A65" s="216"/>
      <c r="B65" s="217"/>
      <c r="C65" s="217"/>
      <c r="D65" s="160" t="s">
        <v>109</v>
      </c>
      <c r="E65" s="157">
        <v>300</v>
      </c>
    </row>
    <row r="66" spans="1:5">
      <c r="A66" s="216"/>
      <c r="B66" s="217"/>
      <c r="C66" s="217"/>
      <c r="D66" s="160" t="s">
        <v>187</v>
      </c>
      <c r="E66" s="157">
        <v>1000</v>
      </c>
    </row>
    <row r="67" spans="1:5">
      <c r="A67" s="219"/>
      <c r="B67" s="221"/>
      <c r="C67" s="221"/>
      <c r="D67" s="158" t="s">
        <v>69</v>
      </c>
      <c r="E67" s="158">
        <f>SUM(E46:E66)</f>
        <v>8970</v>
      </c>
    </row>
    <row r="68" spans="1:5">
      <c r="A68" s="213">
        <v>5</v>
      </c>
      <c r="B68" s="210" t="s">
        <v>111</v>
      </c>
      <c r="C68" s="210" t="s">
        <v>123</v>
      </c>
      <c r="D68" s="161" t="s">
        <v>119</v>
      </c>
      <c r="E68" s="162">
        <v>450</v>
      </c>
    </row>
    <row r="69" spans="1:5">
      <c r="A69" s="215"/>
      <c r="B69" s="212"/>
      <c r="C69" s="212"/>
      <c r="D69" s="148" t="s">
        <v>69</v>
      </c>
      <c r="E69" s="148">
        <f>+SUM(E68:E68)</f>
        <v>450</v>
      </c>
    </row>
    <row r="70" spans="1:5" s="164" customFormat="1">
      <c r="A70" s="213">
        <v>6</v>
      </c>
      <c r="B70" s="210" t="s">
        <v>191</v>
      </c>
      <c r="C70" s="210" t="s">
        <v>124</v>
      </c>
      <c r="D70" s="163" t="s">
        <v>122</v>
      </c>
      <c r="E70" s="163">
        <v>1700</v>
      </c>
    </row>
    <row r="71" spans="1:5" s="164" customFormat="1">
      <c r="A71" s="215"/>
      <c r="B71" s="212"/>
      <c r="C71" s="212"/>
      <c r="D71" s="167" t="s">
        <v>69</v>
      </c>
      <c r="E71" s="167">
        <v>1700</v>
      </c>
    </row>
    <row r="72" spans="1:5" s="164" customFormat="1">
      <c r="A72" s="213">
        <v>7</v>
      </c>
      <c r="B72" s="210" t="s">
        <v>191</v>
      </c>
      <c r="C72" s="210" t="s">
        <v>124</v>
      </c>
      <c r="D72" s="163" t="s">
        <v>122</v>
      </c>
      <c r="E72" s="163">
        <v>2800</v>
      </c>
    </row>
    <row r="73" spans="1:5" s="164" customFormat="1">
      <c r="A73" s="215"/>
      <c r="B73" s="212"/>
      <c r="C73" s="212"/>
      <c r="D73" s="167" t="s">
        <v>69</v>
      </c>
      <c r="E73" s="167">
        <v>2800</v>
      </c>
    </row>
    <row r="74" spans="1:5" s="164" customFormat="1">
      <c r="A74" s="213">
        <v>8</v>
      </c>
      <c r="B74" s="210" t="s">
        <v>191</v>
      </c>
      <c r="C74" s="210" t="s">
        <v>168</v>
      </c>
      <c r="D74" s="163" t="s">
        <v>140</v>
      </c>
      <c r="E74" s="163">
        <v>300</v>
      </c>
    </row>
    <row r="75" spans="1:5" s="164" customFormat="1">
      <c r="A75" s="214"/>
      <c r="B75" s="211"/>
      <c r="C75" s="211"/>
      <c r="D75" s="163" t="s">
        <v>104</v>
      </c>
      <c r="E75" s="163">
        <v>1000</v>
      </c>
    </row>
    <row r="76" spans="1:5" s="164" customFormat="1">
      <c r="A76" s="214"/>
      <c r="B76" s="211"/>
      <c r="C76" s="211"/>
      <c r="D76" s="163" t="s">
        <v>144</v>
      </c>
      <c r="E76" s="163">
        <v>700</v>
      </c>
    </row>
    <row r="77" spans="1:5" s="164" customFormat="1" ht="13.5" customHeight="1">
      <c r="A77" s="214"/>
      <c r="B77" s="211"/>
      <c r="C77" s="211"/>
      <c r="D77" s="163" t="s">
        <v>183</v>
      </c>
      <c r="E77" s="163">
        <v>500</v>
      </c>
    </row>
    <row r="78" spans="1:5" s="164" customFormat="1">
      <c r="A78" s="214"/>
      <c r="B78" s="211"/>
      <c r="C78" s="211"/>
      <c r="D78" s="163" t="s">
        <v>148</v>
      </c>
      <c r="E78" s="163">
        <v>200</v>
      </c>
    </row>
    <row r="79" spans="1:5" s="164" customFormat="1">
      <c r="A79" s="214"/>
      <c r="B79" s="211"/>
      <c r="C79" s="211"/>
      <c r="D79" s="163" t="s">
        <v>179</v>
      </c>
      <c r="E79" s="163">
        <v>500</v>
      </c>
    </row>
    <row r="80" spans="1:5" s="164" customFormat="1">
      <c r="A80" s="214"/>
      <c r="B80" s="211"/>
      <c r="C80" s="211"/>
      <c r="D80" s="163" t="s">
        <v>126</v>
      </c>
      <c r="E80" s="163">
        <v>900</v>
      </c>
    </row>
    <row r="81" spans="1:5" s="164" customFormat="1">
      <c r="A81" s="215"/>
      <c r="B81" s="212"/>
      <c r="C81" s="212"/>
      <c r="D81" s="167" t="s">
        <v>69</v>
      </c>
      <c r="E81" s="167">
        <f>SUM(E74:E80)</f>
        <v>4100</v>
      </c>
    </row>
    <row r="82" spans="1:5" s="164" customFormat="1" ht="12.75" customHeight="1">
      <c r="A82" s="213">
        <v>9</v>
      </c>
      <c r="B82" s="210" t="s">
        <v>191</v>
      </c>
      <c r="C82" s="210" t="s">
        <v>168</v>
      </c>
      <c r="D82" s="170" t="s">
        <v>105</v>
      </c>
      <c r="E82" s="170">
        <v>700</v>
      </c>
    </row>
    <row r="83" spans="1:5" s="164" customFormat="1">
      <c r="A83" s="214"/>
      <c r="B83" s="211"/>
      <c r="C83" s="211"/>
      <c r="D83" s="163" t="s">
        <v>169</v>
      </c>
      <c r="E83" s="163">
        <v>2000</v>
      </c>
    </row>
    <row r="84" spans="1:5" s="164" customFormat="1">
      <c r="A84" s="214"/>
      <c r="B84" s="211"/>
      <c r="C84" s="211"/>
      <c r="D84" s="163" t="s">
        <v>139</v>
      </c>
      <c r="E84" s="163">
        <v>2000</v>
      </c>
    </row>
    <row r="85" spans="1:5" s="164" customFormat="1">
      <c r="A85" s="214"/>
      <c r="B85" s="211"/>
      <c r="C85" s="211"/>
      <c r="D85" s="163" t="s">
        <v>140</v>
      </c>
      <c r="E85" s="163">
        <v>2000</v>
      </c>
    </row>
    <row r="86" spans="1:5" s="164" customFormat="1">
      <c r="A86" s="214"/>
      <c r="B86" s="211"/>
      <c r="C86" s="211"/>
      <c r="D86" s="163" t="s">
        <v>170</v>
      </c>
      <c r="E86" s="163">
        <v>1600</v>
      </c>
    </row>
    <row r="87" spans="1:5" s="164" customFormat="1">
      <c r="A87" s="214"/>
      <c r="B87" s="211"/>
      <c r="C87" s="211"/>
      <c r="D87" s="163" t="s">
        <v>104</v>
      </c>
      <c r="E87" s="163">
        <v>1000</v>
      </c>
    </row>
    <row r="88" spans="1:5" s="164" customFormat="1">
      <c r="A88" s="214"/>
      <c r="B88" s="211"/>
      <c r="C88" s="211"/>
      <c r="D88" s="163" t="s">
        <v>143</v>
      </c>
      <c r="E88" s="163">
        <v>1000</v>
      </c>
    </row>
    <row r="89" spans="1:5" s="164" customFormat="1">
      <c r="A89" s="214"/>
      <c r="B89" s="211"/>
      <c r="C89" s="211"/>
      <c r="D89" s="163" t="s">
        <v>144</v>
      </c>
      <c r="E89" s="163">
        <v>1500</v>
      </c>
    </row>
    <row r="90" spans="1:5" s="164" customFormat="1">
      <c r="A90" s="214"/>
      <c r="B90" s="211"/>
      <c r="C90" s="211"/>
      <c r="D90" s="163" t="s">
        <v>183</v>
      </c>
      <c r="E90" s="163">
        <v>2700</v>
      </c>
    </row>
    <row r="91" spans="1:5" s="164" customFormat="1">
      <c r="A91" s="214"/>
      <c r="B91" s="211"/>
      <c r="C91" s="211"/>
      <c r="D91" s="163" t="s">
        <v>147</v>
      </c>
      <c r="E91" s="163">
        <v>4000</v>
      </c>
    </row>
    <row r="92" spans="1:5" s="164" customFormat="1">
      <c r="A92" s="214"/>
      <c r="B92" s="211"/>
      <c r="C92" s="211"/>
      <c r="D92" s="163" t="s">
        <v>148</v>
      </c>
      <c r="E92" s="163">
        <v>500</v>
      </c>
    </row>
    <row r="93" spans="1:5" s="164" customFormat="1">
      <c r="A93" s="214"/>
      <c r="B93" s="211"/>
      <c r="C93" s="211"/>
      <c r="D93" s="163" t="s">
        <v>179</v>
      </c>
      <c r="E93" s="163">
        <v>1500</v>
      </c>
    </row>
    <row r="94" spans="1:5" s="164" customFormat="1">
      <c r="A94" s="214"/>
      <c r="B94" s="211"/>
      <c r="C94" s="211"/>
      <c r="D94" s="163" t="s">
        <v>126</v>
      </c>
      <c r="E94" s="163">
        <v>2000</v>
      </c>
    </row>
    <row r="95" spans="1:5" s="164" customFormat="1">
      <c r="A95" s="215"/>
      <c r="B95" s="212"/>
      <c r="C95" s="212"/>
      <c r="D95" s="167" t="s">
        <v>69</v>
      </c>
      <c r="E95" s="167">
        <f>SUM(E82:E94)</f>
        <v>22500</v>
      </c>
    </row>
    <row r="96" spans="1:5" s="164" customFormat="1" ht="12.75" customHeight="1">
      <c r="A96" s="213">
        <v>10</v>
      </c>
      <c r="B96" s="210" t="s">
        <v>191</v>
      </c>
      <c r="C96" s="210" t="s">
        <v>168</v>
      </c>
      <c r="D96" s="170" t="s">
        <v>105</v>
      </c>
      <c r="E96" s="170">
        <v>500</v>
      </c>
    </row>
    <row r="97" spans="1:5" s="164" customFormat="1">
      <c r="A97" s="214"/>
      <c r="B97" s="211"/>
      <c r="C97" s="211"/>
      <c r="D97" s="163" t="s">
        <v>169</v>
      </c>
      <c r="E97" s="163">
        <v>200</v>
      </c>
    </row>
    <row r="98" spans="1:5" s="164" customFormat="1">
      <c r="A98" s="214"/>
      <c r="B98" s="211"/>
      <c r="C98" s="211"/>
      <c r="D98" s="163" t="s">
        <v>139</v>
      </c>
      <c r="E98" s="163">
        <v>400</v>
      </c>
    </row>
    <row r="99" spans="1:5" s="164" customFormat="1">
      <c r="A99" s="214"/>
      <c r="B99" s="211"/>
      <c r="C99" s="211"/>
      <c r="D99" s="163" t="s">
        <v>140</v>
      </c>
      <c r="E99" s="163">
        <v>500</v>
      </c>
    </row>
    <row r="100" spans="1:5" s="164" customFormat="1">
      <c r="A100" s="214"/>
      <c r="B100" s="211"/>
      <c r="C100" s="211"/>
      <c r="D100" s="163" t="s">
        <v>172</v>
      </c>
      <c r="E100" s="163">
        <v>400</v>
      </c>
    </row>
    <row r="101" spans="1:5" s="164" customFormat="1" ht="12.75" customHeight="1">
      <c r="A101" s="214"/>
      <c r="B101" s="211"/>
      <c r="C101" s="211"/>
      <c r="D101" s="163" t="s">
        <v>143</v>
      </c>
      <c r="E101" s="163">
        <v>500</v>
      </c>
    </row>
    <row r="102" spans="1:5" s="164" customFormat="1">
      <c r="A102" s="214"/>
      <c r="B102" s="211"/>
      <c r="C102" s="211"/>
      <c r="D102" s="163" t="s">
        <v>183</v>
      </c>
      <c r="E102" s="163">
        <v>200</v>
      </c>
    </row>
    <row r="103" spans="1:5" s="164" customFormat="1">
      <c r="A103" s="214"/>
      <c r="B103" s="211"/>
      <c r="C103" s="211"/>
      <c r="D103" s="163" t="s">
        <v>147</v>
      </c>
      <c r="E103" s="163">
        <v>2000</v>
      </c>
    </row>
    <row r="104" spans="1:5" s="164" customFormat="1">
      <c r="A104" s="215"/>
      <c r="B104" s="212"/>
      <c r="C104" s="212"/>
      <c r="D104" s="167" t="s">
        <v>69</v>
      </c>
      <c r="E104" s="167">
        <f>SUM(E96:E103)</f>
        <v>4700</v>
      </c>
    </row>
    <row r="105" spans="1:5" s="164" customFormat="1" ht="12.75" customHeight="1">
      <c r="A105" s="213">
        <v>11</v>
      </c>
      <c r="B105" s="210" t="s">
        <v>194</v>
      </c>
      <c r="C105" s="210" t="s">
        <v>168</v>
      </c>
      <c r="D105" s="170" t="s">
        <v>195</v>
      </c>
      <c r="E105" s="170">
        <v>950</v>
      </c>
    </row>
    <row r="106" spans="1:5" s="164" customFormat="1">
      <c r="A106" s="214"/>
      <c r="B106" s="211"/>
      <c r="C106" s="211"/>
      <c r="D106" s="163" t="s">
        <v>140</v>
      </c>
      <c r="E106" s="163">
        <v>600</v>
      </c>
    </row>
    <row r="107" spans="1:5" s="164" customFormat="1">
      <c r="A107" s="214"/>
      <c r="B107" s="211"/>
      <c r="C107" s="211"/>
      <c r="D107" s="163" t="s">
        <v>170</v>
      </c>
      <c r="E107" s="163">
        <v>2150</v>
      </c>
    </row>
    <row r="108" spans="1:5" s="164" customFormat="1">
      <c r="A108" s="214"/>
      <c r="B108" s="211"/>
      <c r="C108" s="211"/>
      <c r="D108" s="163" t="s">
        <v>141</v>
      </c>
      <c r="E108" s="163">
        <v>2750</v>
      </c>
    </row>
    <row r="109" spans="1:5" s="164" customFormat="1">
      <c r="A109" s="214"/>
      <c r="B109" s="211"/>
      <c r="C109" s="211"/>
      <c r="D109" s="163" t="s">
        <v>174</v>
      </c>
      <c r="E109" s="163">
        <v>2200</v>
      </c>
    </row>
    <row r="110" spans="1:5" s="164" customFormat="1">
      <c r="A110" s="214"/>
      <c r="B110" s="211"/>
      <c r="C110" s="211"/>
      <c r="D110" s="163" t="s">
        <v>183</v>
      </c>
      <c r="E110" s="163">
        <v>1000</v>
      </c>
    </row>
    <row r="111" spans="1:5" s="164" customFormat="1">
      <c r="A111" s="214"/>
      <c r="B111" s="211"/>
      <c r="C111" s="211"/>
      <c r="D111" s="163" t="s">
        <v>121</v>
      </c>
      <c r="E111" s="163">
        <v>1150</v>
      </c>
    </row>
    <row r="112" spans="1:5" s="164" customFormat="1">
      <c r="A112" s="214"/>
      <c r="B112" s="211"/>
      <c r="C112" s="211"/>
      <c r="D112" s="163" t="s">
        <v>106</v>
      </c>
      <c r="E112" s="163">
        <v>700</v>
      </c>
    </row>
    <row r="113" spans="1:5" s="164" customFormat="1">
      <c r="A113" s="214"/>
      <c r="B113" s="211"/>
      <c r="C113" s="211"/>
      <c r="D113" s="163" t="s">
        <v>126</v>
      </c>
      <c r="E113" s="163">
        <v>2700</v>
      </c>
    </row>
    <row r="114" spans="1:5" s="164" customFormat="1">
      <c r="A114" s="214"/>
      <c r="B114" s="211"/>
      <c r="C114" s="211"/>
      <c r="D114" s="163" t="s">
        <v>132</v>
      </c>
      <c r="E114" s="163">
        <v>750</v>
      </c>
    </row>
    <row r="115" spans="1:5" s="164" customFormat="1">
      <c r="A115" s="214"/>
      <c r="B115" s="211"/>
      <c r="C115" s="211"/>
      <c r="D115" s="163" t="s">
        <v>109</v>
      </c>
      <c r="E115" s="163">
        <v>1000</v>
      </c>
    </row>
    <row r="116" spans="1:5" s="164" customFormat="1">
      <c r="A116" s="215"/>
      <c r="B116" s="212"/>
      <c r="C116" s="212"/>
      <c r="D116" s="167" t="s">
        <v>69</v>
      </c>
      <c r="E116" s="167">
        <f>SUM(E105:E115)</f>
        <v>15950</v>
      </c>
    </row>
    <row r="117" spans="1:5" s="164" customFormat="1">
      <c r="A117" s="213">
        <v>12</v>
      </c>
      <c r="B117" s="210" t="s">
        <v>194</v>
      </c>
      <c r="C117" s="210" t="s">
        <v>168</v>
      </c>
      <c r="D117" s="170" t="s">
        <v>195</v>
      </c>
      <c r="E117" s="170">
        <v>550</v>
      </c>
    </row>
    <row r="118" spans="1:5" s="164" customFormat="1">
      <c r="A118" s="214"/>
      <c r="B118" s="211"/>
      <c r="C118" s="211"/>
      <c r="D118" s="163" t="s">
        <v>140</v>
      </c>
      <c r="E118" s="163">
        <v>1350</v>
      </c>
    </row>
    <row r="119" spans="1:5" s="164" customFormat="1">
      <c r="A119" s="214"/>
      <c r="B119" s="211"/>
      <c r="C119" s="211"/>
      <c r="D119" s="163" t="s">
        <v>170</v>
      </c>
      <c r="E119" s="163">
        <v>500</v>
      </c>
    </row>
    <row r="120" spans="1:5" s="164" customFormat="1">
      <c r="A120" s="214"/>
      <c r="B120" s="211"/>
      <c r="C120" s="211"/>
      <c r="D120" s="163" t="s">
        <v>141</v>
      </c>
      <c r="E120" s="163">
        <v>2800</v>
      </c>
    </row>
    <row r="121" spans="1:5" s="164" customFormat="1">
      <c r="A121" s="214"/>
      <c r="B121" s="211"/>
      <c r="C121" s="211"/>
      <c r="D121" s="163" t="s">
        <v>174</v>
      </c>
      <c r="E121" s="163">
        <v>1900</v>
      </c>
    </row>
    <row r="122" spans="1:5" s="164" customFormat="1">
      <c r="A122" s="214"/>
      <c r="B122" s="211"/>
      <c r="C122" s="211"/>
      <c r="D122" s="163" t="s">
        <v>183</v>
      </c>
      <c r="E122" s="163">
        <v>1100</v>
      </c>
    </row>
    <row r="123" spans="1:5" s="164" customFormat="1">
      <c r="A123" s="214"/>
      <c r="B123" s="211"/>
      <c r="C123" s="211"/>
      <c r="D123" s="163" t="s">
        <v>121</v>
      </c>
      <c r="E123" s="163">
        <v>850</v>
      </c>
    </row>
    <row r="124" spans="1:5" s="164" customFormat="1">
      <c r="A124" s="214"/>
      <c r="B124" s="211"/>
      <c r="C124" s="211"/>
      <c r="D124" s="163" t="s">
        <v>106</v>
      </c>
      <c r="E124" s="163">
        <v>800</v>
      </c>
    </row>
    <row r="125" spans="1:5" s="164" customFormat="1">
      <c r="A125" s="214"/>
      <c r="B125" s="211"/>
      <c r="C125" s="211"/>
      <c r="D125" s="163" t="s">
        <v>126</v>
      </c>
      <c r="E125" s="163">
        <v>3800</v>
      </c>
    </row>
    <row r="126" spans="1:5" s="164" customFormat="1">
      <c r="A126" s="214"/>
      <c r="B126" s="211"/>
      <c r="C126" s="211"/>
      <c r="D126" s="163" t="s">
        <v>132</v>
      </c>
      <c r="E126" s="163">
        <v>600</v>
      </c>
    </row>
    <row r="127" spans="1:5" s="164" customFormat="1">
      <c r="A127" s="214"/>
      <c r="B127" s="211"/>
      <c r="C127" s="211"/>
      <c r="D127" s="163" t="s">
        <v>109</v>
      </c>
      <c r="E127" s="163">
        <v>1200</v>
      </c>
    </row>
    <row r="128" spans="1:5" s="164" customFormat="1">
      <c r="A128" s="215"/>
      <c r="B128" s="212"/>
      <c r="C128" s="212"/>
      <c r="D128" s="167" t="s">
        <v>69</v>
      </c>
      <c r="E128" s="167">
        <f>SUM(E117:E127)</f>
        <v>15450</v>
      </c>
    </row>
    <row r="129" spans="1:5" s="164" customFormat="1">
      <c r="A129" s="213">
        <v>13</v>
      </c>
      <c r="B129" s="210" t="s">
        <v>202</v>
      </c>
      <c r="C129" s="210" t="s">
        <v>133</v>
      </c>
      <c r="D129" s="163" t="s">
        <v>146</v>
      </c>
      <c r="E129" s="163">
        <v>1600</v>
      </c>
    </row>
    <row r="130" spans="1:5" s="164" customFormat="1">
      <c r="A130" s="214"/>
      <c r="B130" s="211"/>
      <c r="C130" s="211"/>
      <c r="D130" s="163" t="s">
        <v>158</v>
      </c>
      <c r="E130" s="163">
        <v>900</v>
      </c>
    </row>
    <row r="131" spans="1:5" s="164" customFormat="1">
      <c r="A131" s="214"/>
      <c r="B131" s="211"/>
      <c r="C131" s="211"/>
      <c r="D131" s="163" t="s">
        <v>203</v>
      </c>
      <c r="E131" s="163">
        <v>180</v>
      </c>
    </row>
    <row r="132" spans="1:5" s="164" customFormat="1">
      <c r="A132" s="214"/>
      <c r="B132" s="211"/>
      <c r="C132" s="211"/>
      <c r="D132" s="163" t="s">
        <v>131</v>
      </c>
      <c r="E132" s="163">
        <v>1600</v>
      </c>
    </row>
    <row r="133" spans="1:5" s="164" customFormat="1">
      <c r="A133" s="214"/>
      <c r="B133" s="211"/>
      <c r="C133" s="211"/>
      <c r="D133" s="163" t="s">
        <v>121</v>
      </c>
      <c r="E133" s="163">
        <v>1000</v>
      </c>
    </row>
    <row r="134" spans="1:5" s="164" customFormat="1">
      <c r="A134" s="214"/>
      <c r="B134" s="211"/>
      <c r="C134" s="211"/>
      <c r="D134" s="163" t="s">
        <v>147</v>
      </c>
      <c r="E134" s="163">
        <v>800</v>
      </c>
    </row>
    <row r="135" spans="1:5" s="164" customFormat="1">
      <c r="A135" s="214"/>
      <c r="B135" s="211"/>
      <c r="C135" s="211"/>
      <c r="D135" s="163" t="s">
        <v>150</v>
      </c>
      <c r="E135" s="163">
        <v>1300</v>
      </c>
    </row>
    <row r="136" spans="1:5" s="164" customFormat="1">
      <c r="A136" s="215"/>
      <c r="B136" s="212"/>
      <c r="C136" s="212"/>
      <c r="D136" s="163" t="s">
        <v>109</v>
      </c>
      <c r="E136" s="163">
        <v>600</v>
      </c>
    </row>
    <row r="137" spans="1:5">
      <c r="A137" s="218">
        <v>14</v>
      </c>
      <c r="B137" s="222" t="s">
        <v>125</v>
      </c>
      <c r="C137" s="220" t="s">
        <v>159</v>
      </c>
      <c r="D137" s="152" t="s">
        <v>104</v>
      </c>
      <c r="E137" s="152">
        <v>150</v>
      </c>
    </row>
    <row r="138" spans="1:5">
      <c r="A138" s="216"/>
      <c r="B138" s="225"/>
      <c r="C138" s="217"/>
      <c r="D138" s="152" t="s">
        <v>99</v>
      </c>
      <c r="E138" s="152">
        <v>400</v>
      </c>
    </row>
    <row r="139" spans="1:5">
      <c r="A139" s="216"/>
      <c r="B139" s="225"/>
      <c r="C139" s="217"/>
      <c r="D139" s="38" t="s">
        <v>145</v>
      </c>
      <c r="E139" s="38">
        <v>200</v>
      </c>
    </row>
    <row r="140" spans="1:5">
      <c r="A140" s="216"/>
      <c r="B140" s="225"/>
      <c r="C140" s="217"/>
      <c r="D140" s="152" t="s">
        <v>149</v>
      </c>
      <c r="E140" s="152">
        <v>250</v>
      </c>
    </row>
    <row r="141" spans="1:5">
      <c r="A141" s="216"/>
      <c r="B141" s="225"/>
      <c r="C141" s="217"/>
      <c r="D141" s="38" t="s">
        <v>154</v>
      </c>
      <c r="E141" s="38">
        <v>150</v>
      </c>
    </row>
    <row r="142" spans="1:5" s="164" customFormat="1">
      <c r="A142" s="216"/>
      <c r="B142" s="225"/>
      <c r="C142" s="217"/>
      <c r="D142" s="38" t="s">
        <v>142</v>
      </c>
      <c r="E142" s="38">
        <v>550</v>
      </c>
    </row>
    <row r="143" spans="1:5" s="164" customFormat="1">
      <c r="A143" s="216"/>
      <c r="B143" s="225"/>
      <c r="C143" s="217"/>
      <c r="D143" s="38" t="s">
        <v>203</v>
      </c>
      <c r="E143" s="38">
        <v>80</v>
      </c>
    </row>
    <row r="144" spans="1:5">
      <c r="A144" s="216"/>
      <c r="B144" s="225"/>
      <c r="C144" s="217"/>
      <c r="D144" s="152" t="s">
        <v>131</v>
      </c>
      <c r="E144" s="152">
        <v>700</v>
      </c>
    </row>
    <row r="145" spans="1:5">
      <c r="A145" s="216"/>
      <c r="B145" s="225"/>
      <c r="C145" s="217"/>
      <c r="D145" s="38" t="s">
        <v>177</v>
      </c>
      <c r="E145" s="38">
        <v>500</v>
      </c>
    </row>
    <row r="146" spans="1:5">
      <c r="A146" s="219"/>
      <c r="B146" s="223"/>
      <c r="C146" s="221"/>
      <c r="D146" s="38" t="s">
        <v>150</v>
      </c>
      <c r="E146" s="38">
        <v>400</v>
      </c>
    </row>
    <row r="147" spans="1:5">
      <c r="A147" s="218">
        <v>15</v>
      </c>
      <c r="B147" s="222" t="s">
        <v>127</v>
      </c>
      <c r="C147" s="222" t="s">
        <v>133</v>
      </c>
      <c r="D147" s="152" t="s">
        <v>104</v>
      </c>
      <c r="E147" s="152">
        <v>150</v>
      </c>
    </row>
    <row r="148" spans="1:5">
      <c r="A148" s="219"/>
      <c r="B148" s="223"/>
      <c r="C148" s="223"/>
      <c r="D148" s="152" t="s">
        <v>121</v>
      </c>
      <c r="E148" s="152">
        <v>250</v>
      </c>
    </row>
    <row r="149" spans="1:5" s="164" customFormat="1">
      <c r="A149" s="218">
        <v>16</v>
      </c>
      <c r="B149" s="222" t="s">
        <v>204</v>
      </c>
      <c r="C149" s="222" t="s">
        <v>124</v>
      </c>
      <c r="D149" s="152" t="s">
        <v>186</v>
      </c>
      <c r="E149" s="152">
        <v>1000</v>
      </c>
    </row>
    <row r="150" spans="1:5" s="164" customFormat="1">
      <c r="A150" s="216"/>
      <c r="B150" s="225"/>
      <c r="C150" s="225"/>
      <c r="D150" s="152" t="s">
        <v>122</v>
      </c>
      <c r="E150" s="152">
        <v>1000</v>
      </c>
    </row>
    <row r="151" spans="1:5" s="164" customFormat="1">
      <c r="A151" s="216"/>
      <c r="B151" s="225"/>
      <c r="C151" s="225"/>
      <c r="D151" s="158" t="s">
        <v>69</v>
      </c>
      <c r="E151" s="158">
        <v>200</v>
      </c>
    </row>
    <row r="152" spans="1:5" s="164" customFormat="1">
      <c r="A152" s="218">
        <v>17</v>
      </c>
      <c r="B152" s="222" t="s">
        <v>205</v>
      </c>
      <c r="C152" s="222" t="s">
        <v>124</v>
      </c>
      <c r="D152" s="152" t="s">
        <v>186</v>
      </c>
      <c r="E152" s="152">
        <v>750</v>
      </c>
    </row>
    <row r="153" spans="1:5" s="164" customFormat="1">
      <c r="A153" s="216"/>
      <c r="B153" s="225"/>
      <c r="C153" s="225"/>
      <c r="D153" s="152" t="s">
        <v>122</v>
      </c>
      <c r="E153" s="152">
        <v>750</v>
      </c>
    </row>
    <row r="154" spans="1:5" s="164" customFormat="1">
      <c r="A154" s="219"/>
      <c r="B154" s="223"/>
      <c r="C154" s="223"/>
      <c r="D154" s="158" t="s">
        <v>69</v>
      </c>
      <c r="E154" s="158">
        <v>1500</v>
      </c>
    </row>
    <row r="155" spans="1:5">
      <c r="A155" s="224">
        <v>18</v>
      </c>
      <c r="B155" s="210" t="s">
        <v>165</v>
      </c>
      <c r="C155" s="210" t="s">
        <v>190</v>
      </c>
      <c r="D155" s="163" t="s">
        <v>138</v>
      </c>
      <c r="E155" s="163">
        <v>30</v>
      </c>
    </row>
    <row r="156" spans="1:5">
      <c r="A156" s="224"/>
      <c r="B156" s="211"/>
      <c r="C156" s="211"/>
      <c r="D156" s="163" t="s">
        <v>131</v>
      </c>
      <c r="E156" s="163">
        <v>80</v>
      </c>
    </row>
    <row r="157" spans="1:5">
      <c r="A157" s="224"/>
      <c r="B157" s="211"/>
      <c r="C157" s="211"/>
      <c r="D157" s="163" t="s">
        <v>174</v>
      </c>
      <c r="E157" s="163">
        <v>30</v>
      </c>
    </row>
    <row r="158" spans="1:5">
      <c r="A158" s="224"/>
      <c r="B158" s="211"/>
      <c r="C158" s="211"/>
      <c r="D158" s="163" t="s">
        <v>146</v>
      </c>
      <c r="E158" s="163">
        <v>60</v>
      </c>
    </row>
    <row r="159" spans="1:5">
      <c r="A159" s="224"/>
      <c r="B159" s="211"/>
      <c r="C159" s="211"/>
      <c r="D159" s="163" t="s">
        <v>147</v>
      </c>
      <c r="E159" s="163">
        <v>550</v>
      </c>
    </row>
    <row r="160" spans="1:5">
      <c r="A160" s="224"/>
      <c r="B160" s="211"/>
      <c r="C160" s="211"/>
      <c r="D160" s="163" t="s">
        <v>151</v>
      </c>
      <c r="E160" s="163">
        <v>1400</v>
      </c>
    </row>
    <row r="161" spans="1:5">
      <c r="A161" s="224"/>
      <c r="B161" s="211"/>
      <c r="C161" s="211"/>
      <c r="D161" s="163" t="s">
        <v>184</v>
      </c>
      <c r="E161" s="163">
        <v>45</v>
      </c>
    </row>
    <row r="162" spans="1:5">
      <c r="A162" s="224"/>
      <c r="B162" s="212"/>
      <c r="C162" s="212"/>
      <c r="D162" s="163" t="s">
        <v>69</v>
      </c>
      <c r="E162" s="163">
        <v>2195</v>
      </c>
    </row>
    <row r="163" spans="1:5">
      <c r="A163" s="213">
        <v>19</v>
      </c>
      <c r="B163" s="210" t="s">
        <v>164</v>
      </c>
      <c r="C163" s="172"/>
      <c r="D163" s="173" t="s">
        <v>138</v>
      </c>
      <c r="E163" s="163">
        <v>200</v>
      </c>
    </row>
    <row r="164" spans="1:5">
      <c r="A164" s="214"/>
      <c r="B164" s="211"/>
      <c r="C164" s="174"/>
      <c r="D164" s="173" t="s">
        <v>140</v>
      </c>
      <c r="E164" s="163">
        <v>125</v>
      </c>
    </row>
    <row r="165" spans="1:5" ht="12.75" customHeight="1">
      <c r="A165" s="214"/>
      <c r="B165" s="211"/>
      <c r="C165" s="226" t="s">
        <v>134</v>
      </c>
      <c r="D165" s="173" t="s">
        <v>151</v>
      </c>
      <c r="E165" s="163">
        <v>1300</v>
      </c>
    </row>
    <row r="166" spans="1:5">
      <c r="A166" s="215"/>
      <c r="B166" s="212"/>
      <c r="C166" s="227"/>
      <c r="D166" s="173" t="s">
        <v>69</v>
      </c>
      <c r="E166" s="163">
        <v>1625</v>
      </c>
    </row>
    <row r="167" spans="1:5" ht="12.75" customHeight="1">
      <c r="A167" s="213">
        <v>20</v>
      </c>
      <c r="B167" s="210" t="s">
        <v>156</v>
      </c>
      <c r="C167" s="210" t="s">
        <v>168</v>
      </c>
      <c r="D167" s="163" t="s">
        <v>136</v>
      </c>
      <c r="E167" s="163">
        <v>125</v>
      </c>
    </row>
    <row r="168" spans="1:5">
      <c r="A168" s="214"/>
      <c r="B168" s="211"/>
      <c r="C168" s="211"/>
      <c r="D168" s="163" t="s">
        <v>137</v>
      </c>
      <c r="E168" s="163">
        <v>70</v>
      </c>
    </row>
    <row r="169" spans="1:5">
      <c r="A169" s="214"/>
      <c r="B169" s="211"/>
      <c r="C169" s="211"/>
      <c r="D169" s="163" t="s">
        <v>105</v>
      </c>
      <c r="E169" s="163">
        <v>300</v>
      </c>
    </row>
    <row r="170" spans="1:5">
      <c r="A170" s="214"/>
      <c r="B170" s="211"/>
      <c r="C170" s="211"/>
      <c r="D170" s="163" t="s">
        <v>169</v>
      </c>
      <c r="E170" s="163">
        <v>40</v>
      </c>
    </row>
    <row r="171" spans="1:5">
      <c r="A171" s="214"/>
      <c r="B171" s="211"/>
      <c r="C171" s="211"/>
      <c r="D171" s="163" t="s">
        <v>139</v>
      </c>
      <c r="E171" s="163">
        <v>45</v>
      </c>
    </row>
    <row r="172" spans="1:5">
      <c r="A172" s="214"/>
      <c r="B172" s="211"/>
      <c r="C172" s="211"/>
      <c r="D172" s="163" t="s">
        <v>140</v>
      </c>
      <c r="E172" s="163">
        <v>120</v>
      </c>
    </row>
    <row r="173" spans="1:5">
      <c r="A173" s="214"/>
      <c r="B173" s="211"/>
      <c r="C173" s="211"/>
      <c r="D173" s="163" t="s">
        <v>117</v>
      </c>
      <c r="E173" s="163">
        <v>65</v>
      </c>
    </row>
    <row r="174" spans="1:5">
      <c r="A174" s="214"/>
      <c r="B174" s="211"/>
      <c r="C174" s="211"/>
      <c r="D174" s="163" t="s">
        <v>170</v>
      </c>
      <c r="E174" s="163">
        <v>260</v>
      </c>
    </row>
    <row r="175" spans="1:5">
      <c r="A175" s="214"/>
      <c r="B175" s="211"/>
      <c r="C175" s="211"/>
      <c r="D175" s="163" t="s">
        <v>141</v>
      </c>
      <c r="E175" s="163">
        <v>185</v>
      </c>
    </row>
    <row r="176" spans="1:5">
      <c r="A176" s="214"/>
      <c r="B176" s="211"/>
      <c r="C176" s="211"/>
      <c r="D176" s="163" t="s">
        <v>110</v>
      </c>
      <c r="E176" s="163">
        <v>125</v>
      </c>
    </row>
    <row r="177" spans="1:5">
      <c r="A177" s="214"/>
      <c r="B177" s="211"/>
      <c r="C177" s="211"/>
      <c r="D177" s="163" t="s">
        <v>171</v>
      </c>
      <c r="E177" s="163">
        <v>120</v>
      </c>
    </row>
    <row r="178" spans="1:5">
      <c r="A178" s="214"/>
      <c r="B178" s="211"/>
      <c r="C178" s="211"/>
      <c r="D178" s="163" t="s">
        <v>160</v>
      </c>
      <c r="E178" s="163">
        <v>30</v>
      </c>
    </row>
    <row r="179" spans="1:5">
      <c r="A179" s="214"/>
      <c r="B179" s="211"/>
      <c r="C179" s="211"/>
      <c r="D179" s="163" t="s">
        <v>142</v>
      </c>
      <c r="E179" s="163">
        <v>160</v>
      </c>
    </row>
    <row r="180" spans="1:5">
      <c r="A180" s="214"/>
      <c r="B180" s="211"/>
      <c r="C180" s="211"/>
      <c r="D180" s="163" t="s">
        <v>172</v>
      </c>
      <c r="E180" s="163">
        <v>130</v>
      </c>
    </row>
    <row r="181" spans="1:5">
      <c r="A181" s="214"/>
      <c r="B181" s="211"/>
      <c r="C181" s="211"/>
      <c r="D181" s="163" t="s">
        <v>129</v>
      </c>
      <c r="E181" s="163">
        <v>50</v>
      </c>
    </row>
    <row r="182" spans="1:5">
      <c r="A182" s="214"/>
      <c r="B182" s="211"/>
      <c r="C182" s="211"/>
      <c r="D182" s="163" t="s">
        <v>143</v>
      </c>
      <c r="E182" s="163">
        <v>115</v>
      </c>
    </row>
    <row r="183" spans="1:5">
      <c r="A183" s="214"/>
      <c r="B183" s="211"/>
      <c r="C183" s="211"/>
      <c r="D183" s="163" t="s">
        <v>130</v>
      </c>
      <c r="E183" s="163">
        <v>25</v>
      </c>
    </row>
    <row r="184" spans="1:5">
      <c r="A184" s="214"/>
      <c r="B184" s="211"/>
      <c r="C184" s="211"/>
      <c r="D184" s="163" t="s">
        <v>173</v>
      </c>
      <c r="E184" s="163">
        <v>70</v>
      </c>
    </row>
    <row r="185" spans="1:5">
      <c r="A185" s="214"/>
      <c r="B185" s="211"/>
      <c r="C185" s="211"/>
      <c r="D185" s="163" t="s">
        <v>174</v>
      </c>
      <c r="E185" s="163">
        <v>50</v>
      </c>
    </row>
    <row r="186" spans="1:5">
      <c r="A186" s="214"/>
      <c r="B186" s="211"/>
      <c r="C186" s="211"/>
      <c r="D186" s="163" t="s">
        <v>175</v>
      </c>
      <c r="E186" s="163">
        <v>125</v>
      </c>
    </row>
    <row r="187" spans="1:5">
      <c r="A187" s="214"/>
      <c r="B187" s="211"/>
      <c r="C187" s="211"/>
      <c r="D187" s="163" t="s">
        <v>120</v>
      </c>
      <c r="E187" s="163">
        <v>80</v>
      </c>
    </row>
    <row r="188" spans="1:5">
      <c r="A188" s="214"/>
      <c r="B188" s="211"/>
      <c r="C188" s="211"/>
      <c r="D188" s="163" t="s">
        <v>144</v>
      </c>
      <c r="E188" s="163">
        <v>145</v>
      </c>
    </row>
    <row r="189" spans="1:5">
      <c r="A189" s="214"/>
      <c r="B189" s="211"/>
      <c r="C189" s="211"/>
      <c r="D189" s="163" t="s">
        <v>145</v>
      </c>
      <c r="E189" s="163">
        <v>210</v>
      </c>
    </row>
    <row r="190" spans="1:5">
      <c r="A190" s="214"/>
      <c r="B190" s="211"/>
      <c r="C190" s="211"/>
      <c r="D190" s="163" t="s">
        <v>131</v>
      </c>
      <c r="E190" s="163">
        <v>45</v>
      </c>
    </row>
    <row r="191" spans="1:5">
      <c r="A191" s="214"/>
      <c r="B191" s="211"/>
      <c r="C191" s="211"/>
      <c r="D191" s="163" t="s">
        <v>121</v>
      </c>
      <c r="E191" s="163">
        <v>50</v>
      </c>
    </row>
    <row r="192" spans="1:5">
      <c r="A192" s="214"/>
      <c r="B192" s="211"/>
      <c r="C192" s="211"/>
      <c r="D192" s="163" t="s">
        <v>146</v>
      </c>
      <c r="E192" s="163">
        <v>25</v>
      </c>
    </row>
    <row r="193" spans="1:5">
      <c r="A193" s="214"/>
      <c r="B193" s="211"/>
      <c r="C193" s="211"/>
      <c r="D193" s="163" t="s">
        <v>176</v>
      </c>
      <c r="E193" s="163">
        <v>90</v>
      </c>
    </row>
    <row r="194" spans="1:5">
      <c r="A194" s="214"/>
      <c r="B194" s="211"/>
      <c r="C194" s="211"/>
      <c r="D194" s="163" t="s">
        <v>128</v>
      </c>
      <c r="E194" s="163">
        <v>135</v>
      </c>
    </row>
    <row r="195" spans="1:5">
      <c r="A195" s="214"/>
      <c r="B195" s="211"/>
      <c r="C195" s="211"/>
      <c r="D195" s="163" t="s">
        <v>177</v>
      </c>
      <c r="E195" s="163">
        <v>165</v>
      </c>
    </row>
    <row r="196" spans="1:5">
      <c r="A196" s="214"/>
      <c r="B196" s="211"/>
      <c r="C196" s="211"/>
      <c r="D196" s="163" t="s">
        <v>106</v>
      </c>
      <c r="E196" s="163">
        <v>55</v>
      </c>
    </row>
    <row r="197" spans="1:5">
      <c r="A197" s="214"/>
      <c r="B197" s="211"/>
      <c r="C197" s="211"/>
      <c r="D197" s="163" t="s">
        <v>122</v>
      </c>
      <c r="E197" s="163">
        <v>25</v>
      </c>
    </row>
    <row r="198" spans="1:5">
      <c r="A198" s="214"/>
      <c r="B198" s="211"/>
      <c r="C198" s="211"/>
      <c r="D198" s="163" t="s">
        <v>178</v>
      </c>
      <c r="E198" s="163">
        <v>90</v>
      </c>
    </row>
    <row r="199" spans="1:5">
      <c r="A199" s="214"/>
      <c r="B199" s="211"/>
      <c r="C199" s="211"/>
      <c r="D199" s="163" t="s">
        <v>147</v>
      </c>
      <c r="E199" s="163">
        <v>775</v>
      </c>
    </row>
    <row r="200" spans="1:5">
      <c r="A200" s="214"/>
      <c r="B200" s="211"/>
      <c r="C200" s="211"/>
      <c r="D200" s="163" t="s">
        <v>148</v>
      </c>
      <c r="E200" s="163">
        <v>515</v>
      </c>
    </row>
    <row r="201" spans="1:5">
      <c r="A201" s="214"/>
      <c r="B201" s="211"/>
      <c r="C201" s="211"/>
      <c r="D201" s="163" t="s">
        <v>149</v>
      </c>
      <c r="E201" s="163">
        <v>160</v>
      </c>
    </row>
    <row r="202" spans="1:5">
      <c r="A202" s="214"/>
      <c r="B202" s="211"/>
      <c r="C202" s="211"/>
      <c r="D202" s="163" t="s">
        <v>179</v>
      </c>
      <c r="E202" s="163">
        <v>200</v>
      </c>
    </row>
    <row r="203" spans="1:5">
      <c r="A203" s="214"/>
      <c r="B203" s="211"/>
      <c r="C203" s="211"/>
      <c r="D203" s="163" t="s">
        <v>150</v>
      </c>
      <c r="E203" s="163">
        <v>80</v>
      </c>
    </row>
    <row r="204" spans="1:5">
      <c r="A204" s="214"/>
      <c r="B204" s="211"/>
      <c r="C204" s="211"/>
      <c r="D204" s="163" t="s">
        <v>180</v>
      </c>
      <c r="E204" s="163">
        <v>150</v>
      </c>
    </row>
    <row r="205" spans="1:5">
      <c r="A205" s="214"/>
      <c r="B205" s="211"/>
      <c r="C205" s="211"/>
      <c r="D205" s="163" t="s">
        <v>107</v>
      </c>
      <c r="E205" s="163">
        <v>110</v>
      </c>
    </row>
    <row r="206" spans="1:5">
      <c r="A206" s="214"/>
      <c r="B206" s="211"/>
      <c r="C206" s="211"/>
      <c r="D206" s="163" t="s">
        <v>132</v>
      </c>
      <c r="E206" s="163">
        <v>790</v>
      </c>
    </row>
    <row r="207" spans="1:5">
      <c r="A207" s="214"/>
      <c r="B207" s="211"/>
      <c r="C207" s="211"/>
      <c r="D207" s="163" t="s">
        <v>152</v>
      </c>
      <c r="E207" s="163">
        <v>45</v>
      </c>
    </row>
    <row r="208" spans="1:5">
      <c r="A208" s="214"/>
      <c r="B208" s="211"/>
      <c r="C208" s="211"/>
      <c r="D208" s="163" t="s">
        <v>153</v>
      </c>
      <c r="E208" s="163">
        <v>270</v>
      </c>
    </row>
    <row r="209" spans="1:5">
      <c r="A209" s="214"/>
      <c r="B209" s="211"/>
      <c r="C209" s="211"/>
      <c r="D209" s="163" t="s">
        <v>181</v>
      </c>
      <c r="E209" s="163">
        <v>210</v>
      </c>
    </row>
    <row r="210" spans="1:5">
      <c r="A210" s="214"/>
      <c r="B210" s="211"/>
      <c r="C210" s="211"/>
      <c r="D210" s="163" t="s">
        <v>108</v>
      </c>
      <c r="E210" s="163">
        <v>25</v>
      </c>
    </row>
    <row r="211" spans="1:5">
      <c r="A211" s="214"/>
      <c r="B211" s="211"/>
      <c r="C211" s="211"/>
      <c r="D211" s="163" t="s">
        <v>161</v>
      </c>
      <c r="E211" s="163">
        <v>25</v>
      </c>
    </row>
    <row r="212" spans="1:5">
      <c r="A212" s="214"/>
      <c r="B212" s="211"/>
      <c r="C212" s="211"/>
      <c r="D212" s="163" t="s">
        <v>109</v>
      </c>
      <c r="E212" s="163">
        <v>240</v>
      </c>
    </row>
    <row r="213" spans="1:5">
      <c r="A213" s="214"/>
      <c r="B213" s="211"/>
      <c r="C213" s="211"/>
      <c r="D213" s="175" t="s">
        <v>154</v>
      </c>
      <c r="E213" s="176">
        <v>55</v>
      </c>
    </row>
    <row r="214" spans="1:5">
      <c r="A214" s="214"/>
      <c r="B214" s="211"/>
      <c r="C214" s="211"/>
      <c r="D214" s="175" t="s">
        <v>182</v>
      </c>
      <c r="E214" s="176">
        <v>465</v>
      </c>
    </row>
    <row r="215" spans="1:5">
      <c r="A215" s="214"/>
      <c r="B215" s="211"/>
      <c r="C215" s="211"/>
      <c r="D215" s="175" t="s">
        <v>155</v>
      </c>
      <c r="E215" s="176">
        <v>95</v>
      </c>
    </row>
    <row r="216" spans="1:5">
      <c r="A216" s="215"/>
      <c r="B216" s="212"/>
      <c r="C216" s="212"/>
      <c r="D216" s="167" t="s">
        <v>69</v>
      </c>
      <c r="E216" s="177">
        <v>7535</v>
      </c>
    </row>
    <row r="217" spans="1:5">
      <c r="A217" s="263">
        <v>21</v>
      </c>
      <c r="B217" s="263" t="s">
        <v>219</v>
      </c>
      <c r="C217" s="264" t="s">
        <v>124</v>
      </c>
      <c r="D217" s="152" t="s">
        <v>186</v>
      </c>
      <c r="E217" s="152">
        <v>6000</v>
      </c>
    </row>
    <row r="218" spans="1:5">
      <c r="A218" s="222">
        <v>22</v>
      </c>
      <c r="B218" s="222" t="s">
        <v>219</v>
      </c>
      <c r="C218" s="222" t="s">
        <v>123</v>
      </c>
      <c r="D218" s="265" t="s">
        <v>119</v>
      </c>
      <c r="E218" s="152">
        <v>5000</v>
      </c>
    </row>
    <row r="219" spans="1:5">
      <c r="A219" s="223"/>
      <c r="B219" s="223"/>
      <c r="C219" s="223"/>
      <c r="D219" s="152" t="s">
        <v>220</v>
      </c>
      <c r="E219" s="152">
        <v>5000</v>
      </c>
    </row>
  </sheetData>
  <autoFilter ref="A1:E216"/>
  <sortState ref="D68:E78">
    <sortCondition ref="D68:D78"/>
  </sortState>
  <mergeCells count="64">
    <mergeCell ref="A218:A219"/>
    <mergeCell ref="B218:B219"/>
    <mergeCell ref="C218:C219"/>
    <mergeCell ref="B163:B166"/>
    <mergeCell ref="C2:C41"/>
    <mergeCell ref="A137:A146"/>
    <mergeCell ref="B137:B146"/>
    <mergeCell ref="C137:C146"/>
    <mergeCell ref="A167:A216"/>
    <mergeCell ref="C167:C216"/>
    <mergeCell ref="B213:B216"/>
    <mergeCell ref="B167:B212"/>
    <mergeCell ref="C165:C166"/>
    <mergeCell ref="B147:B148"/>
    <mergeCell ref="C147:C148"/>
    <mergeCell ref="A163:A166"/>
    <mergeCell ref="A155:A162"/>
    <mergeCell ref="A147:A148"/>
    <mergeCell ref="B149:B151"/>
    <mergeCell ref="C149:C151"/>
    <mergeCell ref="A149:A151"/>
    <mergeCell ref="B152:B154"/>
    <mergeCell ref="C152:C154"/>
    <mergeCell ref="A152:A154"/>
    <mergeCell ref="A20:A41"/>
    <mergeCell ref="B20:B41"/>
    <mergeCell ref="A42:A43"/>
    <mergeCell ref="A46:A67"/>
    <mergeCell ref="B46:B67"/>
    <mergeCell ref="C46:C67"/>
    <mergeCell ref="A44:A45"/>
    <mergeCell ref="B44:B45"/>
    <mergeCell ref="C44:C45"/>
    <mergeCell ref="B42:B43"/>
    <mergeCell ref="C42:C43"/>
    <mergeCell ref="B68:B69"/>
    <mergeCell ref="C68:C69"/>
    <mergeCell ref="A68:A69"/>
    <mergeCell ref="B155:B162"/>
    <mergeCell ref="C155:C162"/>
    <mergeCell ref="C74:C81"/>
    <mergeCell ref="B74:B81"/>
    <mergeCell ref="A74:A81"/>
    <mergeCell ref="C82:C95"/>
    <mergeCell ref="B82:B95"/>
    <mergeCell ref="A82:A95"/>
    <mergeCell ref="C96:C104"/>
    <mergeCell ref="B96:B104"/>
    <mergeCell ref="A96:A104"/>
    <mergeCell ref="C105:C116"/>
    <mergeCell ref="A129:A136"/>
    <mergeCell ref="A70:A71"/>
    <mergeCell ref="B70:B71"/>
    <mergeCell ref="C70:C71"/>
    <mergeCell ref="B72:B73"/>
    <mergeCell ref="C72:C73"/>
    <mergeCell ref="A72:A73"/>
    <mergeCell ref="B129:B136"/>
    <mergeCell ref="C129:C136"/>
    <mergeCell ref="B105:B116"/>
    <mergeCell ref="A105:A116"/>
    <mergeCell ref="A117:A128"/>
    <mergeCell ref="B117:B128"/>
    <mergeCell ref="C117:C1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xSplit="1" ySplit="11" topLeftCell="B30" activePane="bottomRight" state="frozen"/>
      <selection pane="topRight" activeCell="B1" sqref="B1"/>
      <selection pane="bottomLeft" activeCell="A12" sqref="A12"/>
      <selection pane="bottomRight" activeCell="B2" sqref="B2"/>
    </sheetView>
  </sheetViews>
  <sheetFormatPr defaultRowHeight="12.75"/>
  <cols>
    <col min="1" max="1" width="25.42578125" customWidth="1"/>
    <col min="2" max="2" width="15" customWidth="1"/>
    <col min="3" max="3" width="16.42578125" customWidth="1"/>
    <col min="4" max="4" width="15" customWidth="1"/>
    <col min="5" max="5" width="13.42578125" customWidth="1"/>
  </cols>
  <sheetData>
    <row r="1" spans="1:5" ht="18.75">
      <c r="A1" s="4" t="s">
        <v>11</v>
      </c>
      <c r="B1" s="5"/>
    </row>
    <row r="2" spans="1:5">
      <c r="B2" s="5"/>
    </row>
    <row r="3" spans="1:5" ht="15.75">
      <c r="A3" s="236" t="s">
        <v>12</v>
      </c>
      <c r="B3" s="237"/>
      <c r="C3" s="136" t="s">
        <v>72</v>
      </c>
      <c r="D3" s="7"/>
      <c r="E3" s="8"/>
    </row>
    <row r="4" spans="1:5" ht="15.75">
      <c r="A4" s="6"/>
      <c r="B4" s="6"/>
      <c r="C4" s="9"/>
      <c r="D4" s="10"/>
      <c r="E4" s="10"/>
    </row>
    <row r="5" spans="1:5" ht="13.5" thickBot="1">
      <c r="B5" s="11"/>
      <c r="D5" s="12"/>
      <c r="E5" s="12"/>
    </row>
    <row r="6" spans="1:5" ht="20.25" customHeight="1">
      <c r="A6" s="13" t="s">
        <v>77</v>
      </c>
      <c r="B6" s="14"/>
      <c r="C6" s="14" t="s">
        <v>13</v>
      </c>
      <c r="D6" s="238"/>
      <c r="E6" s="239"/>
    </row>
    <row r="7" spans="1:5" ht="20.25" customHeight="1">
      <c r="A7" s="15" t="s">
        <v>14</v>
      </c>
      <c r="B7" s="106"/>
      <c r="C7" s="16" t="s">
        <v>15</v>
      </c>
      <c r="D7" s="240"/>
      <c r="E7" s="241"/>
    </row>
    <row r="8" spans="1:5" ht="20.25" customHeight="1">
      <c r="A8" s="17" t="s">
        <v>16</v>
      </c>
      <c r="B8" s="106"/>
      <c r="C8" s="18" t="s">
        <v>17</v>
      </c>
      <c r="D8" s="240"/>
      <c r="E8" s="241"/>
    </row>
    <row r="9" spans="1:5" ht="20.25" customHeight="1" thickBot="1">
      <c r="A9" s="19" t="s">
        <v>18</v>
      </c>
      <c r="B9" s="107"/>
      <c r="C9" s="20" t="s">
        <v>19</v>
      </c>
      <c r="D9" s="228"/>
      <c r="E9" s="229"/>
    </row>
    <row r="10" spans="1:5" ht="13.5" customHeight="1" thickBot="1">
      <c r="A10" s="108"/>
      <c r="B10" s="109"/>
      <c r="C10" s="109"/>
      <c r="D10" s="109"/>
      <c r="E10" s="110"/>
    </row>
    <row r="11" spans="1:5" ht="15.95" customHeight="1" thickBot="1">
      <c r="A11" s="21" t="s">
        <v>20</v>
      </c>
      <c r="B11" s="22" t="s">
        <v>21</v>
      </c>
      <c r="C11" s="22" t="s">
        <v>22</v>
      </c>
      <c r="D11" s="22" t="s">
        <v>23</v>
      </c>
      <c r="E11" s="23" t="s">
        <v>24</v>
      </c>
    </row>
    <row r="12" spans="1:5" ht="15.95" customHeight="1">
      <c r="A12" s="24" t="s">
        <v>25</v>
      </c>
      <c r="B12" s="25"/>
      <c r="C12" s="25"/>
      <c r="D12" s="25"/>
      <c r="E12" s="26"/>
    </row>
    <row r="13" spans="1:5" ht="15.95" customHeight="1">
      <c r="A13" s="27" t="s">
        <v>26</v>
      </c>
      <c r="B13" s="28"/>
      <c r="C13" s="28"/>
      <c r="D13" s="28"/>
      <c r="E13" s="29"/>
    </row>
    <row r="14" spans="1:5" ht="15.95" customHeight="1">
      <c r="A14" s="27" t="s">
        <v>27</v>
      </c>
      <c r="B14" s="28"/>
      <c r="C14" s="28"/>
      <c r="D14" s="28"/>
      <c r="E14" s="29"/>
    </row>
    <row r="15" spans="1:5" ht="15.95" customHeight="1" thickBot="1">
      <c r="A15" s="111" t="s">
        <v>28</v>
      </c>
      <c r="B15" s="112">
        <f>B12*B13*B14</f>
        <v>0</v>
      </c>
      <c r="C15" s="112">
        <f>C12*C13*C14</f>
        <v>0</v>
      </c>
      <c r="D15" s="112">
        <f>D12*D13*D14</f>
        <v>0</v>
      </c>
      <c r="E15" s="113">
        <f>E12*E13*E14</f>
        <v>0</v>
      </c>
    </row>
    <row r="16" spans="1:5" ht="15.95" customHeight="1" thickBot="1">
      <c r="A16" s="114" t="s">
        <v>78</v>
      </c>
      <c r="B16" s="109"/>
      <c r="C16" s="109"/>
      <c r="D16" s="109"/>
      <c r="E16" s="110"/>
    </row>
    <row r="17" spans="1:8" ht="15.95" customHeight="1">
      <c r="A17" s="115" t="s">
        <v>79</v>
      </c>
      <c r="B17" s="116"/>
      <c r="C17" s="117"/>
      <c r="D17" s="116"/>
      <c r="E17" s="118"/>
    </row>
    <row r="18" spans="1:8" ht="15.95" customHeight="1">
      <c r="A18" s="119" t="s">
        <v>80</v>
      </c>
      <c r="B18" s="120"/>
      <c r="C18" s="121"/>
      <c r="D18" s="120"/>
      <c r="E18" s="122"/>
    </row>
    <row r="19" spans="1:8" ht="15.95" customHeight="1">
      <c r="A19" s="123" t="s">
        <v>81</v>
      </c>
      <c r="B19" s="120"/>
      <c r="C19" s="121"/>
      <c r="D19" s="120"/>
      <c r="E19" s="122"/>
      <c r="F19" s="124"/>
      <c r="H19" s="125"/>
    </row>
    <row r="20" spans="1:8" ht="15.95" customHeight="1">
      <c r="A20" s="123" t="s">
        <v>82</v>
      </c>
      <c r="B20" s="120"/>
      <c r="C20" s="121"/>
      <c r="D20" s="120"/>
      <c r="E20" s="122"/>
    </row>
    <row r="21" spans="1:8" ht="15.95" customHeight="1">
      <c r="A21" s="123" t="s">
        <v>83</v>
      </c>
      <c r="B21" s="120"/>
      <c r="C21" s="121"/>
      <c r="D21" s="120"/>
      <c r="E21" s="122"/>
      <c r="F21" s="124"/>
    </row>
    <row r="22" spans="1:8" ht="15.95" customHeight="1" thickBot="1">
      <c r="A22" s="126" t="s">
        <v>84</v>
      </c>
      <c r="B22" s="127"/>
      <c r="C22" s="128"/>
      <c r="D22" s="127"/>
      <c r="E22" s="129"/>
    </row>
    <row r="23" spans="1:8" ht="16.5" customHeight="1" thickBot="1">
      <c r="A23" s="126" t="s">
        <v>85</v>
      </c>
      <c r="B23" s="130">
        <f>SUM(B18:B22)/100</f>
        <v>0</v>
      </c>
      <c r="C23" s="130">
        <f>SUM(C18:C22)/100</f>
        <v>0</v>
      </c>
      <c r="D23" s="130">
        <f>SUM(D18:D22)/100</f>
        <v>0</v>
      </c>
      <c r="E23" s="131">
        <f>SUM(E18:E22)/100</f>
        <v>0</v>
      </c>
    </row>
    <row r="24" spans="1:8" ht="15.95" customHeight="1" thickBot="1">
      <c r="A24" s="132" t="s">
        <v>86</v>
      </c>
      <c r="B24" s="130">
        <f>B15*B23</f>
        <v>0</v>
      </c>
      <c r="C24" s="130">
        <f>C15*C23</f>
        <v>0</v>
      </c>
      <c r="D24" s="130">
        <f>D15*D23</f>
        <v>0</v>
      </c>
      <c r="E24" s="131">
        <f>E15*E23</f>
        <v>0</v>
      </c>
    </row>
    <row r="25" spans="1:8" ht="15.95" customHeight="1" thickBot="1">
      <c r="A25" s="133" t="s">
        <v>29</v>
      </c>
      <c r="B25" s="134"/>
      <c r="C25" s="134"/>
      <c r="D25" s="134"/>
      <c r="E25" s="135"/>
    </row>
    <row r="26" spans="1:8" ht="15.95" customHeight="1">
      <c r="A26" s="24" t="s">
        <v>88</v>
      </c>
      <c r="B26" s="25"/>
      <c r="C26" s="25"/>
      <c r="D26" s="25"/>
      <c r="E26" s="26"/>
    </row>
    <row r="27" spans="1:8" ht="15.95" customHeight="1">
      <c r="A27" s="27" t="s">
        <v>87</v>
      </c>
      <c r="B27" s="28"/>
      <c r="C27" s="28"/>
      <c r="D27" s="28"/>
      <c r="E27" s="29"/>
    </row>
    <row r="28" spans="1:8" ht="15.95" customHeight="1">
      <c r="A28" s="27" t="s">
        <v>89</v>
      </c>
      <c r="B28" s="28"/>
      <c r="C28" s="28"/>
      <c r="D28" s="28"/>
      <c r="E28" s="29"/>
    </row>
    <row r="29" spans="1:8" ht="15.95" customHeight="1">
      <c r="A29" s="27" t="s">
        <v>30</v>
      </c>
      <c r="B29" s="28"/>
      <c r="C29" s="28"/>
      <c r="D29" s="28"/>
      <c r="E29" s="29"/>
    </row>
    <row r="30" spans="1:8" ht="15.95" customHeight="1">
      <c r="A30" s="27" t="s">
        <v>31</v>
      </c>
      <c r="B30" s="28"/>
      <c r="C30" s="28"/>
      <c r="D30" s="28"/>
      <c r="E30" s="29"/>
    </row>
    <row r="31" spans="1:8" ht="15.95" customHeight="1">
      <c r="A31" s="137" t="s">
        <v>90</v>
      </c>
      <c r="B31" s="28"/>
      <c r="C31" s="28"/>
      <c r="D31" s="28"/>
      <c r="E31" s="29"/>
    </row>
    <row r="32" spans="1:8" ht="15.95" customHeight="1">
      <c r="A32" s="27" t="s">
        <v>91</v>
      </c>
      <c r="B32" s="28"/>
      <c r="C32" s="28"/>
      <c r="D32" s="28"/>
      <c r="E32" s="29"/>
    </row>
    <row r="33" spans="1:5" ht="15.95" customHeight="1">
      <c r="A33" s="27" t="s">
        <v>92</v>
      </c>
      <c r="B33" s="28"/>
      <c r="C33" s="28"/>
      <c r="D33" s="28"/>
      <c r="E33" s="29"/>
    </row>
    <row r="34" spans="1:5" ht="15.95" customHeight="1">
      <c r="A34" s="30" t="s">
        <v>32</v>
      </c>
      <c r="B34" s="28">
        <f>SUM(B26:B33)</f>
        <v>0</v>
      </c>
      <c r="C34" s="28">
        <f>SUM(C26:C33)</f>
        <v>0</v>
      </c>
      <c r="D34" s="28">
        <f>SUM(D26:D33)</f>
        <v>0</v>
      </c>
      <c r="E34" s="29">
        <f>SUM(E26:E33)</f>
        <v>0</v>
      </c>
    </row>
    <row r="35" spans="1:5" ht="15.95" customHeight="1">
      <c r="A35" s="31" t="s">
        <v>33</v>
      </c>
      <c r="B35" s="100">
        <f>(B34*B24)/100</f>
        <v>0</v>
      </c>
      <c r="C35" s="100">
        <f>(C34*C24)/100</f>
        <v>0</v>
      </c>
      <c r="D35" s="100">
        <f>(D34*D24)/100</f>
        <v>0</v>
      </c>
      <c r="E35" s="101">
        <f>(E34*E24)/100</f>
        <v>0</v>
      </c>
    </row>
    <row r="36" spans="1:5" ht="15.95" customHeight="1" thickBot="1">
      <c r="A36" s="32" t="s">
        <v>34</v>
      </c>
      <c r="B36" s="98">
        <f>B24-B35</f>
        <v>0</v>
      </c>
      <c r="C36" s="98">
        <f>C24-C35</f>
        <v>0</v>
      </c>
      <c r="D36" s="98">
        <f>D24-D35</f>
        <v>0</v>
      </c>
      <c r="E36" s="99">
        <f>E24-E35</f>
        <v>0</v>
      </c>
    </row>
    <row r="37" spans="1:5" ht="15.95" customHeight="1" thickBot="1">
      <c r="A37" s="2"/>
      <c r="B37" s="33" t="s">
        <v>35</v>
      </c>
      <c r="C37" s="34"/>
      <c r="D37" s="34"/>
      <c r="E37" s="102">
        <f>SUM(B36:E36)</f>
        <v>0</v>
      </c>
    </row>
    <row r="38" spans="1:5" ht="15.95" customHeight="1" thickBot="1">
      <c r="A38" s="2"/>
      <c r="B38" s="230" t="s">
        <v>36</v>
      </c>
      <c r="C38" s="231"/>
      <c r="D38" s="232"/>
      <c r="E38" s="103">
        <f>SUM(B35:E35)</f>
        <v>0</v>
      </c>
    </row>
    <row r="39" spans="1:5" ht="15" thickBot="1">
      <c r="A39" s="2"/>
      <c r="B39" s="233" t="s">
        <v>37</v>
      </c>
      <c r="C39" s="234"/>
      <c r="D39" s="235"/>
      <c r="E39" s="104">
        <f>SUM(E37,E38)</f>
        <v>0</v>
      </c>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5">
      <c r="A65" s="2"/>
      <c r="B65" s="2"/>
      <c r="C65" s="2"/>
      <c r="D65" s="2"/>
      <c r="E65" s="2"/>
    </row>
    <row r="66" spans="1:5">
      <c r="A66" s="2"/>
      <c r="B66" s="2"/>
      <c r="C66" s="2"/>
      <c r="D66" s="2"/>
      <c r="E66" s="2"/>
    </row>
    <row r="67" spans="1:5">
      <c r="A67" s="2"/>
      <c r="B67" s="2"/>
      <c r="C67" s="2"/>
      <c r="D67" s="2"/>
      <c r="E67" s="2"/>
    </row>
    <row r="68" spans="1:5">
      <c r="A68" s="2"/>
      <c r="B68" s="2"/>
      <c r="C68" s="2"/>
      <c r="D68" s="2"/>
      <c r="E68" s="2"/>
    </row>
    <row r="69" spans="1:5">
      <c r="A69" s="2"/>
      <c r="B69" s="2"/>
      <c r="C69" s="2"/>
      <c r="D69" s="2"/>
      <c r="E69" s="2"/>
    </row>
    <row r="70" spans="1:5">
      <c r="A70" s="2"/>
      <c r="B70" s="2"/>
      <c r="C70" s="2"/>
      <c r="D70" s="2"/>
      <c r="E70" s="2"/>
    </row>
    <row r="71" spans="1:5">
      <c r="A71" s="2"/>
      <c r="B71" s="2"/>
      <c r="C71" s="2"/>
      <c r="D71" s="2"/>
      <c r="E71" s="2"/>
    </row>
  </sheetData>
  <customSheetViews>
    <customSheetView guid="{2169D3B4-80E8-49E0-B65A-90BEFD5CD810}" showRuler="0">
      <pane xSplit="1" ySplit="11" topLeftCell="B12" activePane="bottomRight" state="frozen"/>
      <selection pane="bottomRight" activeCell="B32" sqref="B32"/>
      <pageMargins left="0.75" right="0.75" top="1" bottom="1" header="0.5" footer="0.5"/>
      <headerFooter alignWithMargins="0"/>
    </customSheetView>
  </customSheetViews>
  <mergeCells count="7">
    <mergeCell ref="D9:E9"/>
    <mergeCell ref="B38:D38"/>
    <mergeCell ref="B39:D39"/>
    <mergeCell ref="A3:B3"/>
    <mergeCell ref="D6:E6"/>
    <mergeCell ref="D7:E7"/>
    <mergeCell ref="D8:E8"/>
  </mergeCells>
  <phoneticPr fontId="2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xSplit="1" ySplit="9" topLeftCell="B10" activePane="bottomRight" state="frozen"/>
      <selection pane="topRight" activeCell="B1" sqref="B1"/>
      <selection pane="bottomLeft" activeCell="A10" sqref="A10"/>
      <selection pane="bottomRight" activeCell="E12" sqref="E12"/>
    </sheetView>
  </sheetViews>
  <sheetFormatPr defaultRowHeight="12.75"/>
  <cols>
    <col min="1" max="1" width="11.85546875" customWidth="1"/>
    <col min="2" max="2" width="7.5703125" customWidth="1"/>
    <col min="3" max="4" width="7" customWidth="1"/>
    <col min="5" max="5" width="7.140625" customWidth="1"/>
    <col min="6" max="6" width="8.140625" customWidth="1"/>
    <col min="7" max="7" width="7" customWidth="1"/>
    <col min="8" max="9" width="7.42578125" customWidth="1"/>
    <col min="10" max="13" width="7" customWidth="1"/>
    <col min="14" max="14" width="7.140625" customWidth="1"/>
    <col min="15" max="17" width="7" customWidth="1"/>
  </cols>
  <sheetData>
    <row r="1" spans="1:17" ht="18">
      <c r="A1" s="35" t="s">
        <v>38</v>
      </c>
      <c r="B1" s="35"/>
      <c r="C1" s="35"/>
      <c r="D1" s="35"/>
      <c r="E1" s="35"/>
      <c r="F1" s="35"/>
      <c r="G1" s="35"/>
      <c r="H1" s="35"/>
      <c r="I1" s="35"/>
      <c r="J1" s="35"/>
      <c r="K1" s="35"/>
      <c r="L1" s="242" t="s">
        <v>39</v>
      </c>
      <c r="M1" s="242"/>
      <c r="N1" s="242"/>
      <c r="O1" s="242"/>
      <c r="P1" s="242"/>
      <c r="Q1" s="242"/>
    </row>
    <row r="2" spans="1:17" ht="15.75">
      <c r="G2" s="37"/>
      <c r="H2" s="37"/>
      <c r="I2" s="37"/>
      <c r="J2" s="37"/>
      <c r="K2" s="37"/>
      <c r="L2" s="37"/>
      <c r="M2" s="37"/>
      <c r="N2" s="37"/>
      <c r="O2" s="37"/>
      <c r="P2" s="37"/>
      <c r="Q2" s="37"/>
    </row>
    <row r="3" spans="1:17" ht="15.75">
      <c r="A3" s="36" t="s">
        <v>40</v>
      </c>
      <c r="B3" s="242" t="s">
        <v>41</v>
      </c>
      <c r="C3" s="242"/>
      <c r="D3" s="242"/>
      <c r="F3" s="242" t="s">
        <v>42</v>
      </c>
      <c r="G3" s="242"/>
      <c r="H3" s="242"/>
      <c r="I3" s="243"/>
      <c r="J3" s="243"/>
      <c r="K3" s="243"/>
      <c r="M3" s="244" t="s">
        <v>43</v>
      </c>
      <c r="N3" s="245"/>
      <c r="O3" s="246">
        <f>SUM(D53:D55)</f>
        <v>0</v>
      </c>
      <c r="P3" s="246"/>
      <c r="Q3" s="36" t="s">
        <v>44</v>
      </c>
    </row>
    <row r="4" spans="1:17" ht="15.75">
      <c r="A4" s="36" t="s">
        <v>45</v>
      </c>
      <c r="B4" s="242"/>
      <c r="C4" s="242"/>
      <c r="D4" s="242"/>
      <c r="F4" s="242" t="s">
        <v>46</v>
      </c>
      <c r="G4" s="242"/>
      <c r="H4" s="242"/>
      <c r="I4" s="242"/>
      <c r="J4" s="242"/>
      <c r="K4" s="242"/>
      <c r="M4" s="244" t="s">
        <v>47</v>
      </c>
      <c r="N4" s="245"/>
      <c r="O4" s="247">
        <f>SUM(F53:F55)</f>
        <v>0</v>
      </c>
      <c r="P4" s="243"/>
      <c r="Q4" s="38" t="s">
        <v>74</v>
      </c>
    </row>
    <row r="5" spans="1:17" ht="15.75">
      <c r="A5" s="36" t="s">
        <v>48</v>
      </c>
      <c r="B5" s="242"/>
      <c r="C5" s="242"/>
      <c r="D5" s="242"/>
      <c r="F5" s="242" t="s">
        <v>18</v>
      </c>
      <c r="G5" s="242"/>
      <c r="H5" s="242"/>
      <c r="I5" s="242"/>
      <c r="J5" s="242"/>
      <c r="K5" s="242"/>
    </row>
    <row r="6" spans="1:17" ht="13.5" thickBot="1"/>
    <row r="7" spans="1:17" ht="16.5" thickBot="1">
      <c r="A7" s="39" t="s">
        <v>49</v>
      </c>
      <c r="B7" s="40"/>
      <c r="C7" s="41"/>
      <c r="D7" s="42"/>
      <c r="E7" s="43"/>
      <c r="F7" s="40"/>
      <c r="G7" s="41"/>
      <c r="H7" s="42"/>
      <c r="I7" s="43"/>
      <c r="J7" s="40"/>
      <c r="K7" s="41"/>
      <c r="L7" s="42"/>
      <c r="M7" s="43"/>
      <c r="N7" s="42"/>
      <c r="O7" s="41"/>
      <c r="P7" s="42"/>
      <c r="Q7" s="44"/>
    </row>
    <row r="8" spans="1:17" ht="15.75" thickBot="1">
      <c r="A8" s="45" t="s">
        <v>50</v>
      </c>
      <c r="B8" s="46"/>
      <c r="C8" s="47" t="s">
        <v>51</v>
      </c>
      <c r="D8" s="46"/>
      <c r="E8" s="47" t="s">
        <v>52</v>
      </c>
      <c r="F8" s="46"/>
      <c r="G8" s="47" t="s">
        <v>51</v>
      </c>
      <c r="H8" s="46"/>
      <c r="I8" s="47" t="s">
        <v>52</v>
      </c>
      <c r="J8" s="46"/>
      <c r="K8" s="47" t="s">
        <v>51</v>
      </c>
      <c r="L8" s="46"/>
      <c r="M8" s="47" t="s">
        <v>52</v>
      </c>
      <c r="N8" s="46"/>
      <c r="O8" s="47" t="s">
        <v>51</v>
      </c>
      <c r="P8" s="46"/>
      <c r="Q8" s="47" t="s">
        <v>52</v>
      </c>
    </row>
    <row r="9" spans="1:17" ht="26.25" thickBot="1">
      <c r="A9" s="48" t="s">
        <v>53</v>
      </c>
      <c r="B9" s="49" t="s">
        <v>54</v>
      </c>
      <c r="C9" s="50" t="s">
        <v>55</v>
      </c>
      <c r="D9" s="51" t="s">
        <v>54</v>
      </c>
      <c r="E9" s="52" t="s">
        <v>55</v>
      </c>
      <c r="F9" s="49" t="s">
        <v>54</v>
      </c>
      <c r="G9" s="50" t="s">
        <v>55</v>
      </c>
      <c r="H9" s="51" t="s">
        <v>54</v>
      </c>
      <c r="I9" s="52" t="s">
        <v>55</v>
      </c>
      <c r="J9" s="49" t="s">
        <v>54</v>
      </c>
      <c r="K9" s="50" t="s">
        <v>55</v>
      </c>
      <c r="L9" s="51" t="s">
        <v>54</v>
      </c>
      <c r="M9" s="52" t="s">
        <v>55</v>
      </c>
      <c r="N9" s="51" t="s">
        <v>54</v>
      </c>
      <c r="O9" s="50" t="s">
        <v>55</v>
      </c>
      <c r="P9" s="53" t="s">
        <v>54</v>
      </c>
      <c r="Q9" s="50" t="s">
        <v>55</v>
      </c>
    </row>
    <row r="10" spans="1:17" ht="15.75">
      <c r="A10" s="54">
        <v>12</v>
      </c>
      <c r="B10" s="55"/>
      <c r="C10" s="62" t="str">
        <f t="shared" ref="C10:C48" si="0">IF(B10="","",B10*IF($B$8="mänd",(A10^2*$B$7*(0.0799+0.000146*$B$7)+0.0411*$B$7^2)/10000,IF($B$8="kuusk",(A10^2*$B$7*(0.07995+0.00016105*$B$7)+0.04948*$B$7^2)/10000,IF($B$8="kask",(A10^2*$B$7*(0.0783+0.000236*$B$7)+0.045*$B$7^2)/10000,IF($B$8="haab",(A10^2*$B$7*(0.0783+0.000236*$B$7)+0.045*$B$7^2)/10000)))))</f>
        <v/>
      </c>
      <c r="D10" s="57"/>
      <c r="E10" s="58" t="str">
        <f>IF(D10="","",D10*IF($D$8="mänd",(A10^2*$D$7*(0.0799+0.000146*$D$7)+0.0411*$D$7^2)/10000,IF($D$8="kuusk",(A10^2*$D$7*(0.07995+0.00016105*$D$7)+0.04948*$D$7^2)/10000,IF($D$8="kask",(A10^2*$D$7*(0.0783+0.000236*$D$7)+0.045*$D$7^2)/10000,IF($D$8="haab",(A10^2*$D$7*(0.0783+0.000236*$D$7)+0.045*$D$7^2)/10000)))))</f>
        <v/>
      </c>
      <c r="F10" s="55"/>
      <c r="G10" s="56" t="str">
        <f>IF(F10="","",F10*IF($F$8="mänd",(A10^2*$F$7*(0.0799+0.000146*$F$7)+0.0411*$F$7^2)/10000,IF($F$8="kuusk",(A10^2*$F$7*(0.07995+0.00016105*$F$7)+0.04948*$F$7^2)/10000,IF($F$8="kask",(A10^2*$F$7*(0.0783+0.000236*$F$7)+0.045*$F$7^2)/10000,IF($F$8="haab",(A10^2*$F$7*(0.0783+0.000236*$F$7)+0.045*$F$7^2)/10000)))))</f>
        <v/>
      </c>
      <c r="H10" s="57"/>
      <c r="I10" s="58" t="str">
        <f>IF(H10="","",H10*IF($H$8="mänd",(A10^2*$H$7*(0.0799+0.000146*$H$7)+0.0411*$H$7^2)/10000,IF($H$8="kuusk",(A10^2*$H$7*(0.07995+0.00016105*$H$7)+0.04948*$H$7^2)/10000,IF($H$8="kask",(A10^2*$H$7*(0.0783+0.000236*$H$7)+0.045*$H$7^2)/10000,IF($H$8="haab",(A10^2*$H$7*(0.0783+0.000236*$H$7)+0.045*$H$7^2)/10000)))))</f>
        <v/>
      </c>
      <c r="J10" s="55"/>
      <c r="K10" s="56" t="str">
        <f>IF(J10="","",J10*IF($J$8="mänd",(A10^2*$J$7*(0.0799+0.000146*$J$7)+0.0411*$J$7^2)/10000,IF($J$8="kuusk",(A10^2*$J$7*(0.07995+0.00016105*$J$7)+0.04948*$J$7^2)/10000,IF($J$8="kask",(A10^2*$J$7*(0.0783+0.000236*$J$7)+0.045*$J$7^2)/10000,IF($J$8="haab",(A10^2*$J$7*(0.0783+0.000236*$J$7)+0.045*$J$7^2)/10000)))))</f>
        <v/>
      </c>
      <c r="L10" s="57"/>
      <c r="M10" s="58" t="str">
        <f>IF(L10="","",L10*IF($L$8="mänd",(A10^2*$L$7*(0.0799+0.000146*$L$7)+0.0411*$L$7^2)/10000,IF($L$8="kuusk",(A10^2*$L$7*(0.07995+0.00016105*$L$7)+0.04948*$L$7^2)/10000,IF($L$8="kask",(A10^2*$L$7*(0.0783+0.000236*$L$7)+0.045*$L$7^2)/10000,IF($L$8="haab",(A10^2*$L$7*(0.0783+0.000236*$L$7)+0.045*$L$7^2)/10000)))))</f>
        <v/>
      </c>
      <c r="N10" s="59"/>
      <c r="O10" s="56" t="str">
        <f>IF(N10="","",N10*IF($N$8="mänd",(A10^2*$N$7*(0.0799+0.000146*$N$7)+0.0411*$N$7^2)/10000,IF($N$8="kuusk",(A10^2*$N$7*(0.07995+0.00016105*$N$7)+0.04948*$N$7^2)/10000,IF($N$8="kask",(A10^2*$N$7*(0.0783+0.000236*$N$7)+0.045*$N$7^2)/10000,IF($N$8="haab",(A10^2*$N$7*(0.0783+0.000236*$N$7)+0.045*$N$7^2)/10000)))))</f>
        <v/>
      </c>
      <c r="P10" s="57"/>
      <c r="Q10" s="58" t="str">
        <f>IF(P10="","",P10*IF($P$8="mänd",(A10^2*$P$7*(0.0799+0.000146*$P$7)+0.0411*$P$7^2)/10000,IF($P$8="kuusk",(A10^2*$P$7*(0.07995+0.00016105*$P$7)+0.04948*$P$7^2)/10000,IF($P$8="kask",(A10^2*$P$7*(0.0783+0.000236*$P$7)+0.045*$P$7^2)/10000,IF($P$8="haab",(A10^2*$P$7*(0.0783+0.000236*$P$7)+0.045*$P$7^2)/10000)))))</f>
        <v/>
      </c>
    </row>
    <row r="11" spans="1:17" ht="15.75">
      <c r="A11" s="60">
        <v>13</v>
      </c>
      <c r="B11" s="61"/>
      <c r="C11" s="62" t="str">
        <f t="shared" si="0"/>
        <v/>
      </c>
      <c r="D11" s="63"/>
      <c r="E11" s="64" t="str">
        <f t="shared" ref="E11:E48" si="1">IF(D11="","",D11*IF($D$8="mänd",(A11^2*$D$7*(0.0799+0.000146*$D$7)+0.0411*$D$7^2)/10000,IF($D$8="kuusk",(A11^2*$D$7*(0.07995+0.00016105*$D$7)+0.04948*$D$7^2)/10000,IF($D$8="kask",(A11^2*$D$7*(0.0783+0.000236*$D$7)+0.045*$D$7^2)/10000,IF($D$8="haab",(A11^2*$D$7*(0.0783+0.000236*$D$7)+0.045*$D$7^2)/10000)))))</f>
        <v/>
      </c>
      <c r="F11" s="61"/>
      <c r="G11" s="62" t="str">
        <f t="shared" ref="G11:G48" si="2">IF(F11="","",F11*IF($F$8="mänd",(A11^2*$F$7*(0.0799+0.000146*$F$7)+0.0411*$F$7^2)/10000,IF($F$8="kuusk",(A11^2*$F$7*(0.07995+0.00016105*$F$7)+0.04948*$F$7^2)/10000,IF($F$8="kask",(A11^2*$F$7*(0.0783+0.000236*$F$7)+0.045*$F$7^2)/10000,IF($F$8="haab",(A11^2*$F$7*(0.0783+0.000236*$F$7)+0.045*$F$7^2)/10000)))))</f>
        <v/>
      </c>
      <c r="H11" s="63"/>
      <c r="I11" s="64" t="str">
        <f t="shared" ref="I11:I48" si="3">IF(H11="","",H11*IF($H$8="mänd",(A11^2*$H$7*(0.0799+0.000146*$H$7)+0.0411*$H$7^2)/10000,IF($H$8="kuusk",(A11^2*$H$7*(0.07995+0.00016105*$H$7)+0.04948*$H$7^2)/10000,IF($H$8="kask",(A11^2*$H$7*(0.0783+0.000236*$H$7)+0.045*$H$7^2)/10000,IF($H$8="haab",(A11^2*$H$7*(0.0783+0.000236*$H$7)+0.045*$H$7^2)/10000)))))</f>
        <v/>
      </c>
      <c r="J11" s="61"/>
      <c r="K11" s="62" t="str">
        <f t="shared" ref="K11:K48" si="4">IF(J11="","",J11*IF($J$8="mänd",(A11^2*$J$7*(0.0799+0.000146*$J$7)+0.0411*$J$7^2)/10000,IF($J$8="kuusk",(A11^2*$J$7*(0.07995+0.00016105*$J$7)+0.04948*$J$7^2)/10000,IF($J$8="kask",(A11^2*$J$7*(0.0783+0.000236*$J$7)+0.045*$J$7^2)/10000,IF($J$8="haab",(A11^2*$J$7*(0.0783+0.000236*$J$7)+0.045*$J$7^2)/10000)))))</f>
        <v/>
      </c>
      <c r="L11" s="63"/>
      <c r="M11" s="64" t="str">
        <f t="shared" ref="M11:M48" si="5">IF(L11="","",L11*IF($L$8="mänd",(A11^2*$L$7*(0.0799+0.000146*$L$7)+0.0411*$L$7^2)/10000,IF($L$8="kuusk",(A11^2*$L$7*(0.07995+0.00016105*$L$7)+0.04948*$L$7^2)/10000,IF($L$8="kask",(A11^2*$L$7*(0.0783+0.000236*$L$7)+0.045*$L$7^2)/10000,IF($L$8="haab",(A11^2*$L$7*(0.0783+0.000236*$L$7)+0.045*$L$7^2)/10000)))))</f>
        <v/>
      </c>
      <c r="N11" s="65"/>
      <c r="O11" s="62" t="str">
        <f t="shared" ref="O11:O48" si="6">IF(N11="","",N11*IF($N$8="mänd",(A11^2*$N$7*(0.0799+0.000146*$N$7)+0.0411*$N$7^2)/10000,IF($N$8="kuusk",(A11^2*$N$7*(0.07995+0.00016105*$N$7)+0.04948*$N$7^2)/10000,IF($N$8="kask",(A11^2*$N$7*(0.0783+0.000236*$N$7)+0.045*$N$7^2)/10000,IF($N$8="haab",(A11^2*$N$7*(0.0783+0.000236*$N$7)+0.045*$N$7^2)/10000)))))</f>
        <v/>
      </c>
      <c r="P11" s="63"/>
      <c r="Q11" s="64" t="str">
        <f t="shared" ref="Q11:Q48" si="7">IF(P11="","",P11*IF($P$8="mänd",(A11^2*$P$7*(0.0799+0.000146*$P$7)+0.0411*$P$7^2)/10000,IF($P$8="kuusk",(A11^2*$P$7*(0.07995+0.00016105*$P$7)+0.04948*$P$7^2)/10000,IF($P$8="kask",(A11^2*$P$7*(0.0783+0.000236*$P$7)+0.045*$P$7^2)/10000,IF($P$8="haab",(A11^2*$P$7*(0.0783+0.000236*$P$7)+0.045*$P$7^2)/10000)))))</f>
        <v/>
      </c>
    </row>
    <row r="12" spans="1:17" ht="15.75">
      <c r="A12" s="60">
        <v>14</v>
      </c>
      <c r="B12" s="61"/>
      <c r="C12" s="62" t="str">
        <f t="shared" si="0"/>
        <v/>
      </c>
      <c r="D12" s="63"/>
      <c r="E12" s="64" t="str">
        <f t="shared" si="1"/>
        <v/>
      </c>
      <c r="F12" s="61"/>
      <c r="G12" s="62" t="str">
        <f t="shared" si="2"/>
        <v/>
      </c>
      <c r="H12" s="63"/>
      <c r="I12" s="64" t="str">
        <f t="shared" si="3"/>
        <v/>
      </c>
      <c r="J12" s="61"/>
      <c r="K12" s="62" t="str">
        <f t="shared" si="4"/>
        <v/>
      </c>
      <c r="L12" s="63"/>
      <c r="M12" s="64" t="str">
        <f t="shared" si="5"/>
        <v/>
      </c>
      <c r="N12" s="65"/>
      <c r="O12" s="62" t="str">
        <f t="shared" si="6"/>
        <v/>
      </c>
      <c r="P12" s="63"/>
      <c r="Q12" s="64" t="str">
        <f t="shared" si="7"/>
        <v/>
      </c>
    </row>
    <row r="13" spans="1:17" ht="15.75">
      <c r="A13" s="60">
        <v>15</v>
      </c>
      <c r="B13" s="61"/>
      <c r="C13" s="62" t="str">
        <f t="shared" si="0"/>
        <v/>
      </c>
      <c r="D13" s="63"/>
      <c r="E13" s="64" t="str">
        <f t="shared" si="1"/>
        <v/>
      </c>
      <c r="F13" s="61"/>
      <c r="G13" s="62" t="str">
        <f t="shared" si="2"/>
        <v/>
      </c>
      <c r="H13" s="63"/>
      <c r="I13" s="64" t="str">
        <f t="shared" si="3"/>
        <v/>
      </c>
      <c r="J13" s="61"/>
      <c r="K13" s="62" t="str">
        <f t="shared" si="4"/>
        <v/>
      </c>
      <c r="L13" s="63"/>
      <c r="M13" s="64" t="str">
        <f t="shared" si="5"/>
        <v/>
      </c>
      <c r="N13" s="65"/>
      <c r="O13" s="62" t="str">
        <f t="shared" si="6"/>
        <v/>
      </c>
      <c r="P13" s="63"/>
      <c r="Q13" s="64" t="str">
        <f t="shared" si="7"/>
        <v/>
      </c>
    </row>
    <row r="14" spans="1:17" ht="15.75">
      <c r="A14" s="60">
        <v>16</v>
      </c>
      <c r="B14" s="61"/>
      <c r="C14" s="62" t="str">
        <f t="shared" si="0"/>
        <v/>
      </c>
      <c r="D14" s="63"/>
      <c r="E14" s="64" t="str">
        <f t="shared" si="1"/>
        <v/>
      </c>
      <c r="F14" s="61"/>
      <c r="G14" s="62" t="str">
        <f t="shared" si="2"/>
        <v/>
      </c>
      <c r="H14" s="63"/>
      <c r="I14" s="64" t="str">
        <f t="shared" si="3"/>
        <v/>
      </c>
      <c r="J14" s="61"/>
      <c r="K14" s="62" t="str">
        <f t="shared" si="4"/>
        <v/>
      </c>
      <c r="L14" s="63"/>
      <c r="M14" s="64" t="str">
        <f t="shared" si="5"/>
        <v/>
      </c>
      <c r="N14" s="65"/>
      <c r="O14" s="62" t="str">
        <f t="shared" si="6"/>
        <v/>
      </c>
      <c r="P14" s="63"/>
      <c r="Q14" s="64" t="str">
        <f t="shared" si="7"/>
        <v/>
      </c>
    </row>
    <row r="15" spans="1:17" ht="15.75">
      <c r="A15" s="60">
        <v>17</v>
      </c>
      <c r="B15" s="61"/>
      <c r="C15" s="62" t="str">
        <f t="shared" si="0"/>
        <v/>
      </c>
      <c r="D15" s="63"/>
      <c r="E15" s="64" t="str">
        <f t="shared" si="1"/>
        <v/>
      </c>
      <c r="F15" s="61"/>
      <c r="G15" s="62" t="str">
        <f t="shared" si="2"/>
        <v/>
      </c>
      <c r="H15" s="63"/>
      <c r="I15" s="64" t="str">
        <f t="shared" si="3"/>
        <v/>
      </c>
      <c r="J15" s="61"/>
      <c r="K15" s="62" t="str">
        <f t="shared" si="4"/>
        <v/>
      </c>
      <c r="L15" s="63"/>
      <c r="M15" s="64" t="str">
        <f t="shared" si="5"/>
        <v/>
      </c>
      <c r="N15" s="65"/>
      <c r="O15" s="62" t="str">
        <f t="shared" si="6"/>
        <v/>
      </c>
      <c r="P15" s="63"/>
      <c r="Q15" s="64" t="str">
        <f t="shared" si="7"/>
        <v/>
      </c>
    </row>
    <row r="16" spans="1:17" ht="15.75">
      <c r="A16" s="60">
        <v>18</v>
      </c>
      <c r="B16" s="61"/>
      <c r="C16" s="62" t="str">
        <f t="shared" si="0"/>
        <v/>
      </c>
      <c r="D16" s="63"/>
      <c r="E16" s="64" t="str">
        <f t="shared" si="1"/>
        <v/>
      </c>
      <c r="F16" s="61"/>
      <c r="G16" s="62" t="str">
        <f t="shared" si="2"/>
        <v/>
      </c>
      <c r="H16" s="63"/>
      <c r="I16" s="64" t="str">
        <f t="shared" si="3"/>
        <v/>
      </c>
      <c r="J16" s="61"/>
      <c r="K16" s="62" t="str">
        <f t="shared" si="4"/>
        <v/>
      </c>
      <c r="L16" s="63"/>
      <c r="M16" s="64" t="str">
        <f t="shared" si="5"/>
        <v/>
      </c>
      <c r="N16" s="65"/>
      <c r="O16" s="62" t="str">
        <f t="shared" si="6"/>
        <v/>
      </c>
      <c r="P16" s="63"/>
      <c r="Q16" s="64" t="str">
        <f t="shared" si="7"/>
        <v/>
      </c>
    </row>
    <row r="17" spans="1:17" ht="15.75">
      <c r="A17" s="60">
        <v>19</v>
      </c>
      <c r="B17" s="61"/>
      <c r="C17" s="62" t="str">
        <f t="shared" si="0"/>
        <v/>
      </c>
      <c r="D17" s="63"/>
      <c r="E17" s="64" t="str">
        <f t="shared" si="1"/>
        <v/>
      </c>
      <c r="F17" s="61"/>
      <c r="G17" s="62" t="str">
        <f t="shared" si="2"/>
        <v/>
      </c>
      <c r="H17" s="63"/>
      <c r="I17" s="64" t="str">
        <f t="shared" si="3"/>
        <v/>
      </c>
      <c r="J17" s="61"/>
      <c r="K17" s="62" t="str">
        <f t="shared" si="4"/>
        <v/>
      </c>
      <c r="L17" s="63"/>
      <c r="M17" s="64" t="str">
        <f t="shared" si="5"/>
        <v/>
      </c>
      <c r="N17" s="65"/>
      <c r="O17" s="62" t="str">
        <f t="shared" si="6"/>
        <v/>
      </c>
      <c r="P17" s="63"/>
      <c r="Q17" s="64" t="str">
        <f t="shared" si="7"/>
        <v/>
      </c>
    </row>
    <row r="18" spans="1:17" ht="15.75">
      <c r="A18" s="60">
        <v>20</v>
      </c>
      <c r="B18" s="61"/>
      <c r="C18" s="62" t="str">
        <f t="shared" si="0"/>
        <v/>
      </c>
      <c r="D18" s="63"/>
      <c r="E18" s="64" t="str">
        <f t="shared" si="1"/>
        <v/>
      </c>
      <c r="F18" s="61"/>
      <c r="G18" s="62" t="str">
        <f t="shared" si="2"/>
        <v/>
      </c>
      <c r="H18" s="63"/>
      <c r="I18" s="64" t="str">
        <f t="shared" si="3"/>
        <v/>
      </c>
      <c r="J18" s="61"/>
      <c r="K18" s="62" t="str">
        <f t="shared" si="4"/>
        <v/>
      </c>
      <c r="L18" s="63"/>
      <c r="M18" s="64" t="str">
        <f t="shared" si="5"/>
        <v/>
      </c>
      <c r="N18" s="65"/>
      <c r="O18" s="62" t="str">
        <f t="shared" si="6"/>
        <v/>
      </c>
      <c r="P18" s="63"/>
      <c r="Q18" s="64" t="str">
        <f t="shared" si="7"/>
        <v/>
      </c>
    </row>
    <row r="19" spans="1:17" ht="15.75">
      <c r="A19" s="60">
        <v>21</v>
      </c>
      <c r="B19" s="61"/>
      <c r="C19" s="62" t="str">
        <f t="shared" si="0"/>
        <v/>
      </c>
      <c r="D19" s="63"/>
      <c r="E19" s="64" t="str">
        <f t="shared" si="1"/>
        <v/>
      </c>
      <c r="F19" s="61"/>
      <c r="G19" s="62" t="str">
        <f t="shared" si="2"/>
        <v/>
      </c>
      <c r="H19" s="63"/>
      <c r="I19" s="64" t="str">
        <f t="shared" si="3"/>
        <v/>
      </c>
      <c r="J19" s="61"/>
      <c r="K19" s="62" t="str">
        <f t="shared" si="4"/>
        <v/>
      </c>
      <c r="L19" s="63"/>
      <c r="M19" s="64" t="str">
        <f t="shared" si="5"/>
        <v/>
      </c>
      <c r="N19" s="65"/>
      <c r="O19" s="62" t="str">
        <f t="shared" si="6"/>
        <v/>
      </c>
      <c r="P19" s="63"/>
      <c r="Q19" s="64" t="str">
        <f t="shared" si="7"/>
        <v/>
      </c>
    </row>
    <row r="20" spans="1:17" ht="15.75">
      <c r="A20" s="60">
        <v>22</v>
      </c>
      <c r="B20" s="61"/>
      <c r="C20" s="62" t="str">
        <f t="shared" si="0"/>
        <v/>
      </c>
      <c r="D20" s="63"/>
      <c r="E20" s="64" t="str">
        <f t="shared" si="1"/>
        <v/>
      </c>
      <c r="F20" s="61"/>
      <c r="G20" s="62" t="str">
        <f t="shared" si="2"/>
        <v/>
      </c>
      <c r="H20" s="63"/>
      <c r="I20" s="64" t="str">
        <f t="shared" si="3"/>
        <v/>
      </c>
      <c r="J20" s="61"/>
      <c r="K20" s="62" t="str">
        <f t="shared" si="4"/>
        <v/>
      </c>
      <c r="L20" s="63"/>
      <c r="M20" s="64" t="str">
        <f t="shared" si="5"/>
        <v/>
      </c>
      <c r="N20" s="65"/>
      <c r="O20" s="62" t="str">
        <f t="shared" si="6"/>
        <v/>
      </c>
      <c r="P20" s="63"/>
      <c r="Q20" s="64" t="str">
        <f t="shared" si="7"/>
        <v/>
      </c>
    </row>
    <row r="21" spans="1:17" ht="15.75">
      <c r="A21" s="60">
        <v>23</v>
      </c>
      <c r="B21" s="61"/>
      <c r="C21" s="62" t="str">
        <f t="shared" si="0"/>
        <v/>
      </c>
      <c r="D21" s="63"/>
      <c r="E21" s="64" t="str">
        <f t="shared" si="1"/>
        <v/>
      </c>
      <c r="F21" s="61"/>
      <c r="G21" s="62" t="str">
        <f t="shared" si="2"/>
        <v/>
      </c>
      <c r="H21" s="63"/>
      <c r="I21" s="64" t="str">
        <f t="shared" si="3"/>
        <v/>
      </c>
      <c r="J21" s="61"/>
      <c r="K21" s="62" t="str">
        <f t="shared" si="4"/>
        <v/>
      </c>
      <c r="L21" s="63"/>
      <c r="M21" s="64" t="str">
        <f t="shared" si="5"/>
        <v/>
      </c>
      <c r="N21" s="65"/>
      <c r="O21" s="62" t="str">
        <f t="shared" si="6"/>
        <v/>
      </c>
      <c r="P21" s="63"/>
      <c r="Q21" s="64" t="str">
        <f t="shared" si="7"/>
        <v/>
      </c>
    </row>
    <row r="22" spans="1:17" ht="15.75">
      <c r="A22" s="60">
        <v>24</v>
      </c>
      <c r="B22" s="61"/>
      <c r="C22" s="62" t="str">
        <f t="shared" si="0"/>
        <v/>
      </c>
      <c r="D22" s="63"/>
      <c r="E22" s="64" t="str">
        <f t="shared" si="1"/>
        <v/>
      </c>
      <c r="F22" s="61"/>
      <c r="G22" s="62" t="str">
        <f t="shared" si="2"/>
        <v/>
      </c>
      <c r="H22" s="63"/>
      <c r="I22" s="64" t="str">
        <f t="shared" si="3"/>
        <v/>
      </c>
      <c r="J22" s="61"/>
      <c r="K22" s="62" t="str">
        <f t="shared" si="4"/>
        <v/>
      </c>
      <c r="L22" s="63"/>
      <c r="M22" s="64" t="str">
        <f t="shared" si="5"/>
        <v/>
      </c>
      <c r="N22" s="65"/>
      <c r="O22" s="62" t="str">
        <f t="shared" si="6"/>
        <v/>
      </c>
      <c r="P22" s="63"/>
      <c r="Q22" s="64" t="str">
        <f t="shared" si="7"/>
        <v/>
      </c>
    </row>
    <row r="23" spans="1:17" ht="15.75">
      <c r="A23" s="60">
        <v>25</v>
      </c>
      <c r="B23" s="61"/>
      <c r="C23" s="62" t="str">
        <f t="shared" si="0"/>
        <v/>
      </c>
      <c r="D23" s="63"/>
      <c r="E23" s="64" t="str">
        <f t="shared" si="1"/>
        <v/>
      </c>
      <c r="F23" s="61"/>
      <c r="G23" s="62" t="str">
        <f t="shared" si="2"/>
        <v/>
      </c>
      <c r="H23" s="63"/>
      <c r="I23" s="64" t="str">
        <f t="shared" si="3"/>
        <v/>
      </c>
      <c r="J23" s="61"/>
      <c r="K23" s="62" t="str">
        <f t="shared" si="4"/>
        <v/>
      </c>
      <c r="L23" s="63"/>
      <c r="M23" s="64" t="str">
        <f t="shared" si="5"/>
        <v/>
      </c>
      <c r="N23" s="65"/>
      <c r="O23" s="62" t="str">
        <f t="shared" si="6"/>
        <v/>
      </c>
      <c r="P23" s="63"/>
      <c r="Q23" s="64" t="str">
        <f t="shared" si="7"/>
        <v/>
      </c>
    </row>
    <row r="24" spans="1:17" ht="15.75">
      <c r="A24" s="60">
        <v>26</v>
      </c>
      <c r="B24" s="61"/>
      <c r="C24" s="62" t="str">
        <f t="shared" si="0"/>
        <v/>
      </c>
      <c r="D24" s="63"/>
      <c r="E24" s="64" t="str">
        <f t="shared" si="1"/>
        <v/>
      </c>
      <c r="F24" s="61"/>
      <c r="G24" s="62" t="str">
        <f t="shared" si="2"/>
        <v/>
      </c>
      <c r="H24" s="63"/>
      <c r="I24" s="64" t="str">
        <f t="shared" si="3"/>
        <v/>
      </c>
      <c r="J24" s="61"/>
      <c r="K24" s="62" t="str">
        <f t="shared" si="4"/>
        <v/>
      </c>
      <c r="L24" s="63"/>
      <c r="M24" s="64" t="str">
        <f t="shared" si="5"/>
        <v/>
      </c>
      <c r="N24" s="65"/>
      <c r="O24" s="62" t="str">
        <f t="shared" si="6"/>
        <v/>
      </c>
      <c r="P24" s="63"/>
      <c r="Q24" s="64" t="str">
        <f t="shared" si="7"/>
        <v/>
      </c>
    </row>
    <row r="25" spans="1:17" ht="15.75">
      <c r="A25" s="60">
        <v>27</v>
      </c>
      <c r="B25" s="61"/>
      <c r="C25" s="62" t="str">
        <f t="shared" si="0"/>
        <v/>
      </c>
      <c r="D25" s="63"/>
      <c r="E25" s="64" t="str">
        <f t="shared" si="1"/>
        <v/>
      </c>
      <c r="F25" s="61"/>
      <c r="G25" s="62" t="str">
        <f t="shared" si="2"/>
        <v/>
      </c>
      <c r="H25" s="63"/>
      <c r="I25" s="64" t="str">
        <f t="shared" si="3"/>
        <v/>
      </c>
      <c r="J25" s="61"/>
      <c r="K25" s="62" t="str">
        <f t="shared" si="4"/>
        <v/>
      </c>
      <c r="L25" s="63"/>
      <c r="M25" s="64" t="str">
        <f t="shared" si="5"/>
        <v/>
      </c>
      <c r="N25" s="65"/>
      <c r="O25" s="62" t="str">
        <f t="shared" si="6"/>
        <v/>
      </c>
      <c r="P25" s="63"/>
      <c r="Q25" s="64" t="str">
        <f t="shared" si="7"/>
        <v/>
      </c>
    </row>
    <row r="26" spans="1:17" ht="15.75">
      <c r="A26" s="60">
        <v>28</v>
      </c>
      <c r="B26" s="61"/>
      <c r="C26" s="62" t="str">
        <f t="shared" si="0"/>
        <v/>
      </c>
      <c r="D26" s="63"/>
      <c r="E26" s="64" t="str">
        <f t="shared" si="1"/>
        <v/>
      </c>
      <c r="F26" s="61"/>
      <c r="G26" s="62" t="str">
        <f t="shared" si="2"/>
        <v/>
      </c>
      <c r="H26" s="63"/>
      <c r="I26" s="64" t="str">
        <f t="shared" si="3"/>
        <v/>
      </c>
      <c r="J26" s="61"/>
      <c r="K26" s="62" t="str">
        <f t="shared" si="4"/>
        <v/>
      </c>
      <c r="L26" s="63"/>
      <c r="M26" s="64" t="str">
        <f t="shared" si="5"/>
        <v/>
      </c>
      <c r="N26" s="65"/>
      <c r="O26" s="62" t="str">
        <f t="shared" si="6"/>
        <v/>
      </c>
      <c r="P26" s="63"/>
      <c r="Q26" s="64" t="str">
        <f t="shared" si="7"/>
        <v/>
      </c>
    </row>
    <row r="27" spans="1:17" ht="15.75">
      <c r="A27" s="60">
        <v>29</v>
      </c>
      <c r="B27" s="61"/>
      <c r="C27" s="62" t="str">
        <f t="shared" si="0"/>
        <v/>
      </c>
      <c r="D27" s="63"/>
      <c r="E27" s="64" t="str">
        <f t="shared" si="1"/>
        <v/>
      </c>
      <c r="F27" s="61"/>
      <c r="G27" s="62" t="str">
        <f t="shared" si="2"/>
        <v/>
      </c>
      <c r="H27" s="63"/>
      <c r="I27" s="64" t="str">
        <f t="shared" si="3"/>
        <v/>
      </c>
      <c r="J27" s="61"/>
      <c r="K27" s="62" t="str">
        <f t="shared" si="4"/>
        <v/>
      </c>
      <c r="L27" s="63"/>
      <c r="M27" s="64" t="str">
        <f t="shared" si="5"/>
        <v/>
      </c>
      <c r="N27" s="65"/>
      <c r="O27" s="62" t="str">
        <f t="shared" si="6"/>
        <v/>
      </c>
      <c r="P27" s="63"/>
      <c r="Q27" s="64" t="str">
        <f t="shared" si="7"/>
        <v/>
      </c>
    </row>
    <row r="28" spans="1:17" ht="15.75">
      <c r="A28" s="60">
        <v>30</v>
      </c>
      <c r="B28" s="61"/>
      <c r="C28" s="62" t="str">
        <f t="shared" si="0"/>
        <v/>
      </c>
      <c r="D28" s="63"/>
      <c r="E28" s="64" t="str">
        <f t="shared" si="1"/>
        <v/>
      </c>
      <c r="F28" s="61"/>
      <c r="G28" s="62" t="str">
        <f t="shared" si="2"/>
        <v/>
      </c>
      <c r="H28" s="63"/>
      <c r="I28" s="64" t="str">
        <f t="shared" si="3"/>
        <v/>
      </c>
      <c r="J28" s="61"/>
      <c r="K28" s="62" t="str">
        <f t="shared" si="4"/>
        <v/>
      </c>
      <c r="L28" s="63"/>
      <c r="M28" s="64" t="str">
        <f t="shared" si="5"/>
        <v/>
      </c>
      <c r="N28" s="65"/>
      <c r="O28" s="62" t="str">
        <f t="shared" si="6"/>
        <v/>
      </c>
      <c r="P28" s="63"/>
      <c r="Q28" s="64" t="str">
        <f t="shared" si="7"/>
        <v/>
      </c>
    </row>
    <row r="29" spans="1:17" ht="15.75">
      <c r="A29" s="60">
        <v>31</v>
      </c>
      <c r="B29" s="61"/>
      <c r="C29" s="62" t="str">
        <f t="shared" si="0"/>
        <v/>
      </c>
      <c r="D29" s="63"/>
      <c r="E29" s="64" t="str">
        <f t="shared" si="1"/>
        <v/>
      </c>
      <c r="F29" s="61"/>
      <c r="G29" s="62" t="str">
        <f t="shared" si="2"/>
        <v/>
      </c>
      <c r="H29" s="63"/>
      <c r="I29" s="64" t="str">
        <f t="shared" si="3"/>
        <v/>
      </c>
      <c r="J29" s="61"/>
      <c r="K29" s="62" t="str">
        <f t="shared" si="4"/>
        <v/>
      </c>
      <c r="L29" s="63"/>
      <c r="M29" s="64" t="str">
        <f t="shared" si="5"/>
        <v/>
      </c>
      <c r="N29" s="65"/>
      <c r="O29" s="62" t="str">
        <f t="shared" si="6"/>
        <v/>
      </c>
      <c r="P29" s="63"/>
      <c r="Q29" s="64" t="str">
        <f t="shared" si="7"/>
        <v/>
      </c>
    </row>
    <row r="30" spans="1:17" ht="15.75">
      <c r="A30" s="60">
        <v>32</v>
      </c>
      <c r="B30" s="61"/>
      <c r="C30" s="62" t="str">
        <f t="shared" si="0"/>
        <v/>
      </c>
      <c r="D30" s="63"/>
      <c r="E30" s="64" t="str">
        <f t="shared" si="1"/>
        <v/>
      </c>
      <c r="F30" s="61"/>
      <c r="G30" s="62" t="str">
        <f t="shared" si="2"/>
        <v/>
      </c>
      <c r="H30" s="63"/>
      <c r="I30" s="64" t="str">
        <f t="shared" si="3"/>
        <v/>
      </c>
      <c r="J30" s="61"/>
      <c r="K30" s="62" t="str">
        <f t="shared" si="4"/>
        <v/>
      </c>
      <c r="L30" s="63"/>
      <c r="M30" s="64" t="str">
        <f t="shared" si="5"/>
        <v/>
      </c>
      <c r="N30" s="65"/>
      <c r="O30" s="62" t="str">
        <f t="shared" si="6"/>
        <v/>
      </c>
      <c r="P30" s="63"/>
      <c r="Q30" s="64" t="str">
        <f t="shared" si="7"/>
        <v/>
      </c>
    </row>
    <row r="31" spans="1:17" ht="15.75">
      <c r="A31" s="60">
        <v>33</v>
      </c>
      <c r="B31" s="61"/>
      <c r="C31" s="62" t="str">
        <f t="shared" si="0"/>
        <v/>
      </c>
      <c r="D31" s="63"/>
      <c r="E31" s="64" t="str">
        <f t="shared" si="1"/>
        <v/>
      </c>
      <c r="F31" s="61"/>
      <c r="G31" s="62" t="str">
        <f t="shared" si="2"/>
        <v/>
      </c>
      <c r="H31" s="63"/>
      <c r="I31" s="64" t="str">
        <f t="shared" si="3"/>
        <v/>
      </c>
      <c r="J31" s="61"/>
      <c r="K31" s="62" t="str">
        <f t="shared" si="4"/>
        <v/>
      </c>
      <c r="L31" s="63"/>
      <c r="M31" s="64" t="str">
        <f t="shared" si="5"/>
        <v/>
      </c>
      <c r="N31" s="65"/>
      <c r="O31" s="62" t="str">
        <f t="shared" si="6"/>
        <v/>
      </c>
      <c r="P31" s="63"/>
      <c r="Q31" s="64" t="str">
        <f t="shared" si="7"/>
        <v/>
      </c>
    </row>
    <row r="32" spans="1:17" ht="15.75">
      <c r="A32" s="60">
        <v>34</v>
      </c>
      <c r="B32" s="61"/>
      <c r="C32" s="62" t="str">
        <f t="shared" si="0"/>
        <v/>
      </c>
      <c r="D32" s="63"/>
      <c r="E32" s="64" t="str">
        <f t="shared" si="1"/>
        <v/>
      </c>
      <c r="F32" s="61"/>
      <c r="G32" s="62" t="str">
        <f t="shared" si="2"/>
        <v/>
      </c>
      <c r="H32" s="63"/>
      <c r="I32" s="64" t="str">
        <f t="shared" si="3"/>
        <v/>
      </c>
      <c r="J32" s="61"/>
      <c r="K32" s="62" t="str">
        <f t="shared" si="4"/>
        <v/>
      </c>
      <c r="L32" s="63"/>
      <c r="M32" s="64" t="str">
        <f t="shared" si="5"/>
        <v/>
      </c>
      <c r="N32" s="65"/>
      <c r="O32" s="62" t="str">
        <f t="shared" si="6"/>
        <v/>
      </c>
      <c r="P32" s="63"/>
      <c r="Q32" s="64" t="str">
        <f t="shared" si="7"/>
        <v/>
      </c>
    </row>
    <row r="33" spans="1:17" ht="15.75">
      <c r="A33" s="60">
        <v>35</v>
      </c>
      <c r="B33" s="61"/>
      <c r="C33" s="62" t="str">
        <f t="shared" si="0"/>
        <v/>
      </c>
      <c r="D33" s="63"/>
      <c r="E33" s="64" t="str">
        <f t="shared" si="1"/>
        <v/>
      </c>
      <c r="F33" s="61"/>
      <c r="G33" s="62" t="str">
        <f t="shared" si="2"/>
        <v/>
      </c>
      <c r="H33" s="63"/>
      <c r="I33" s="64" t="str">
        <f t="shared" si="3"/>
        <v/>
      </c>
      <c r="J33" s="61"/>
      <c r="K33" s="62" t="str">
        <f t="shared" si="4"/>
        <v/>
      </c>
      <c r="L33" s="63"/>
      <c r="M33" s="64" t="str">
        <f t="shared" si="5"/>
        <v/>
      </c>
      <c r="N33" s="65"/>
      <c r="O33" s="62" t="str">
        <f t="shared" si="6"/>
        <v/>
      </c>
      <c r="P33" s="63"/>
      <c r="Q33" s="64" t="str">
        <f t="shared" si="7"/>
        <v/>
      </c>
    </row>
    <row r="34" spans="1:17" ht="15.75">
      <c r="A34" s="60">
        <v>36</v>
      </c>
      <c r="B34" s="61"/>
      <c r="C34" s="62" t="str">
        <f t="shared" si="0"/>
        <v/>
      </c>
      <c r="D34" s="63"/>
      <c r="E34" s="64" t="str">
        <f t="shared" si="1"/>
        <v/>
      </c>
      <c r="F34" s="61"/>
      <c r="G34" s="62" t="str">
        <f t="shared" si="2"/>
        <v/>
      </c>
      <c r="H34" s="63"/>
      <c r="I34" s="64" t="str">
        <f t="shared" si="3"/>
        <v/>
      </c>
      <c r="J34" s="61"/>
      <c r="K34" s="62" t="str">
        <f t="shared" si="4"/>
        <v/>
      </c>
      <c r="L34" s="63"/>
      <c r="M34" s="64" t="str">
        <f t="shared" si="5"/>
        <v/>
      </c>
      <c r="N34" s="65"/>
      <c r="O34" s="62" t="str">
        <f t="shared" si="6"/>
        <v/>
      </c>
      <c r="P34" s="63"/>
      <c r="Q34" s="64" t="str">
        <f t="shared" si="7"/>
        <v/>
      </c>
    </row>
    <row r="35" spans="1:17" ht="15.75">
      <c r="A35" s="60">
        <v>37</v>
      </c>
      <c r="B35" s="61"/>
      <c r="C35" s="62" t="str">
        <f t="shared" si="0"/>
        <v/>
      </c>
      <c r="D35" s="63"/>
      <c r="E35" s="64" t="str">
        <f t="shared" si="1"/>
        <v/>
      </c>
      <c r="F35" s="61"/>
      <c r="G35" s="62" t="str">
        <f t="shared" si="2"/>
        <v/>
      </c>
      <c r="H35" s="63"/>
      <c r="I35" s="64" t="str">
        <f t="shared" si="3"/>
        <v/>
      </c>
      <c r="J35" s="61"/>
      <c r="K35" s="62" t="str">
        <f t="shared" si="4"/>
        <v/>
      </c>
      <c r="L35" s="63"/>
      <c r="M35" s="64" t="str">
        <f t="shared" si="5"/>
        <v/>
      </c>
      <c r="N35" s="65"/>
      <c r="O35" s="62" t="str">
        <f t="shared" si="6"/>
        <v/>
      </c>
      <c r="P35" s="63"/>
      <c r="Q35" s="64" t="str">
        <f t="shared" si="7"/>
        <v/>
      </c>
    </row>
    <row r="36" spans="1:17" ht="15.75">
      <c r="A36" s="60">
        <v>38</v>
      </c>
      <c r="B36" s="61"/>
      <c r="C36" s="62" t="str">
        <f t="shared" si="0"/>
        <v/>
      </c>
      <c r="D36" s="63"/>
      <c r="E36" s="64" t="str">
        <f t="shared" si="1"/>
        <v/>
      </c>
      <c r="F36" s="61"/>
      <c r="G36" s="62" t="str">
        <f t="shared" si="2"/>
        <v/>
      </c>
      <c r="H36" s="63"/>
      <c r="I36" s="64" t="str">
        <f t="shared" si="3"/>
        <v/>
      </c>
      <c r="J36" s="61"/>
      <c r="K36" s="62" t="str">
        <f t="shared" si="4"/>
        <v/>
      </c>
      <c r="L36" s="63"/>
      <c r="M36" s="64" t="str">
        <f t="shared" si="5"/>
        <v/>
      </c>
      <c r="N36" s="65"/>
      <c r="O36" s="62" t="str">
        <f t="shared" si="6"/>
        <v/>
      </c>
      <c r="P36" s="63"/>
      <c r="Q36" s="64" t="str">
        <f t="shared" si="7"/>
        <v/>
      </c>
    </row>
    <row r="37" spans="1:17" ht="15.75">
      <c r="A37" s="60">
        <v>39</v>
      </c>
      <c r="B37" s="61"/>
      <c r="C37" s="62" t="str">
        <f t="shared" si="0"/>
        <v/>
      </c>
      <c r="D37" s="63"/>
      <c r="E37" s="64" t="str">
        <f t="shared" si="1"/>
        <v/>
      </c>
      <c r="F37" s="61"/>
      <c r="G37" s="62" t="str">
        <f t="shared" si="2"/>
        <v/>
      </c>
      <c r="H37" s="63"/>
      <c r="I37" s="64" t="str">
        <f t="shared" si="3"/>
        <v/>
      </c>
      <c r="J37" s="61"/>
      <c r="K37" s="62" t="str">
        <f t="shared" si="4"/>
        <v/>
      </c>
      <c r="L37" s="63"/>
      <c r="M37" s="64" t="str">
        <f t="shared" si="5"/>
        <v/>
      </c>
      <c r="N37" s="65"/>
      <c r="O37" s="62" t="str">
        <f t="shared" si="6"/>
        <v/>
      </c>
      <c r="P37" s="63"/>
      <c r="Q37" s="64" t="str">
        <f t="shared" si="7"/>
        <v/>
      </c>
    </row>
    <row r="38" spans="1:17" ht="15.75">
      <c r="A38" s="60">
        <v>40</v>
      </c>
      <c r="B38" s="61"/>
      <c r="C38" s="62" t="str">
        <f t="shared" si="0"/>
        <v/>
      </c>
      <c r="D38" s="63"/>
      <c r="E38" s="64" t="str">
        <f t="shared" si="1"/>
        <v/>
      </c>
      <c r="F38" s="61"/>
      <c r="G38" s="62" t="str">
        <f t="shared" si="2"/>
        <v/>
      </c>
      <c r="H38" s="63"/>
      <c r="I38" s="64" t="str">
        <f t="shared" si="3"/>
        <v/>
      </c>
      <c r="J38" s="61"/>
      <c r="K38" s="62" t="str">
        <f t="shared" si="4"/>
        <v/>
      </c>
      <c r="L38" s="63"/>
      <c r="M38" s="64" t="str">
        <f t="shared" si="5"/>
        <v/>
      </c>
      <c r="N38" s="65"/>
      <c r="O38" s="62" t="str">
        <f t="shared" si="6"/>
        <v/>
      </c>
      <c r="P38" s="63"/>
      <c r="Q38" s="64" t="str">
        <f t="shared" si="7"/>
        <v/>
      </c>
    </row>
    <row r="39" spans="1:17" ht="15.75">
      <c r="A39" s="60">
        <v>41</v>
      </c>
      <c r="B39" s="61"/>
      <c r="C39" s="62" t="str">
        <f t="shared" si="0"/>
        <v/>
      </c>
      <c r="D39" s="63"/>
      <c r="E39" s="64" t="str">
        <f t="shared" si="1"/>
        <v/>
      </c>
      <c r="F39" s="61"/>
      <c r="G39" s="62" t="str">
        <f t="shared" si="2"/>
        <v/>
      </c>
      <c r="H39" s="63"/>
      <c r="I39" s="64" t="str">
        <f t="shared" si="3"/>
        <v/>
      </c>
      <c r="J39" s="61"/>
      <c r="K39" s="62" t="str">
        <f t="shared" si="4"/>
        <v/>
      </c>
      <c r="L39" s="63"/>
      <c r="M39" s="64" t="str">
        <f t="shared" si="5"/>
        <v/>
      </c>
      <c r="N39" s="65"/>
      <c r="O39" s="62" t="str">
        <f t="shared" si="6"/>
        <v/>
      </c>
      <c r="P39" s="63"/>
      <c r="Q39" s="64" t="str">
        <f t="shared" si="7"/>
        <v/>
      </c>
    </row>
    <row r="40" spans="1:17" ht="15.75">
      <c r="A40" s="60">
        <v>42</v>
      </c>
      <c r="B40" s="61"/>
      <c r="C40" s="62" t="str">
        <f t="shared" si="0"/>
        <v/>
      </c>
      <c r="D40" s="63"/>
      <c r="E40" s="64" t="str">
        <f t="shared" si="1"/>
        <v/>
      </c>
      <c r="F40" s="61"/>
      <c r="G40" s="62" t="str">
        <f t="shared" si="2"/>
        <v/>
      </c>
      <c r="H40" s="63"/>
      <c r="I40" s="64" t="str">
        <f t="shared" si="3"/>
        <v/>
      </c>
      <c r="J40" s="61"/>
      <c r="K40" s="62" t="str">
        <f t="shared" si="4"/>
        <v/>
      </c>
      <c r="L40" s="63"/>
      <c r="M40" s="64" t="str">
        <f t="shared" si="5"/>
        <v/>
      </c>
      <c r="N40" s="65"/>
      <c r="O40" s="62" t="str">
        <f t="shared" si="6"/>
        <v/>
      </c>
      <c r="P40" s="63"/>
      <c r="Q40" s="64" t="str">
        <f t="shared" si="7"/>
        <v/>
      </c>
    </row>
    <row r="41" spans="1:17" ht="15.75">
      <c r="A41" s="60">
        <v>43</v>
      </c>
      <c r="B41" s="61"/>
      <c r="C41" s="62" t="str">
        <f t="shared" si="0"/>
        <v/>
      </c>
      <c r="D41" s="63"/>
      <c r="E41" s="64" t="str">
        <f t="shared" si="1"/>
        <v/>
      </c>
      <c r="F41" s="61"/>
      <c r="G41" s="62" t="str">
        <f t="shared" si="2"/>
        <v/>
      </c>
      <c r="H41" s="63"/>
      <c r="I41" s="64" t="str">
        <f t="shared" si="3"/>
        <v/>
      </c>
      <c r="J41" s="61"/>
      <c r="K41" s="62" t="str">
        <f t="shared" si="4"/>
        <v/>
      </c>
      <c r="L41" s="63"/>
      <c r="M41" s="64" t="str">
        <f t="shared" si="5"/>
        <v/>
      </c>
      <c r="N41" s="65"/>
      <c r="O41" s="62" t="str">
        <f t="shared" si="6"/>
        <v/>
      </c>
      <c r="P41" s="63"/>
      <c r="Q41" s="64" t="str">
        <f t="shared" si="7"/>
        <v/>
      </c>
    </row>
    <row r="42" spans="1:17" ht="15.75">
      <c r="A42" s="60">
        <v>44</v>
      </c>
      <c r="B42" s="61"/>
      <c r="C42" s="62" t="str">
        <f t="shared" si="0"/>
        <v/>
      </c>
      <c r="D42" s="63"/>
      <c r="E42" s="64" t="str">
        <f t="shared" si="1"/>
        <v/>
      </c>
      <c r="F42" s="61"/>
      <c r="G42" s="62" t="str">
        <f t="shared" si="2"/>
        <v/>
      </c>
      <c r="H42" s="63"/>
      <c r="I42" s="64" t="str">
        <f t="shared" si="3"/>
        <v/>
      </c>
      <c r="J42" s="61"/>
      <c r="K42" s="62" t="str">
        <f t="shared" si="4"/>
        <v/>
      </c>
      <c r="L42" s="63"/>
      <c r="M42" s="64" t="str">
        <f t="shared" si="5"/>
        <v/>
      </c>
      <c r="N42" s="65"/>
      <c r="O42" s="62" t="str">
        <f t="shared" si="6"/>
        <v/>
      </c>
      <c r="P42" s="63"/>
      <c r="Q42" s="64" t="str">
        <f t="shared" si="7"/>
        <v/>
      </c>
    </row>
    <row r="43" spans="1:17" ht="15.75">
      <c r="A43" s="60">
        <v>45</v>
      </c>
      <c r="B43" s="61"/>
      <c r="C43" s="62" t="str">
        <f t="shared" si="0"/>
        <v/>
      </c>
      <c r="D43" s="63"/>
      <c r="E43" s="64" t="str">
        <f t="shared" si="1"/>
        <v/>
      </c>
      <c r="F43" s="61"/>
      <c r="G43" s="62" t="str">
        <f t="shared" si="2"/>
        <v/>
      </c>
      <c r="H43" s="63"/>
      <c r="I43" s="64" t="str">
        <f t="shared" si="3"/>
        <v/>
      </c>
      <c r="J43" s="61"/>
      <c r="K43" s="62" t="str">
        <f t="shared" si="4"/>
        <v/>
      </c>
      <c r="L43" s="63"/>
      <c r="M43" s="64" t="str">
        <f t="shared" si="5"/>
        <v/>
      </c>
      <c r="N43" s="65"/>
      <c r="O43" s="62" t="str">
        <f t="shared" si="6"/>
        <v/>
      </c>
      <c r="P43" s="63"/>
      <c r="Q43" s="64" t="str">
        <f t="shared" si="7"/>
        <v/>
      </c>
    </row>
    <row r="44" spans="1:17" ht="15.75">
      <c r="A44" s="60">
        <v>46</v>
      </c>
      <c r="B44" s="61"/>
      <c r="C44" s="62" t="str">
        <f t="shared" si="0"/>
        <v/>
      </c>
      <c r="D44" s="63"/>
      <c r="E44" s="64" t="str">
        <f t="shared" si="1"/>
        <v/>
      </c>
      <c r="F44" s="61"/>
      <c r="G44" s="62" t="str">
        <f t="shared" si="2"/>
        <v/>
      </c>
      <c r="H44" s="63"/>
      <c r="I44" s="64" t="str">
        <f t="shared" si="3"/>
        <v/>
      </c>
      <c r="J44" s="61"/>
      <c r="K44" s="62" t="str">
        <f t="shared" si="4"/>
        <v/>
      </c>
      <c r="L44" s="63"/>
      <c r="M44" s="64" t="str">
        <f t="shared" si="5"/>
        <v/>
      </c>
      <c r="N44" s="65"/>
      <c r="O44" s="62" t="str">
        <f t="shared" si="6"/>
        <v/>
      </c>
      <c r="P44" s="63"/>
      <c r="Q44" s="64" t="str">
        <f t="shared" si="7"/>
        <v/>
      </c>
    </row>
    <row r="45" spans="1:17" ht="15.75">
      <c r="A45" s="60">
        <v>47</v>
      </c>
      <c r="B45" s="61"/>
      <c r="C45" s="62" t="str">
        <f t="shared" si="0"/>
        <v/>
      </c>
      <c r="D45" s="63"/>
      <c r="E45" s="64" t="str">
        <f t="shared" si="1"/>
        <v/>
      </c>
      <c r="F45" s="61"/>
      <c r="G45" s="62" t="str">
        <f t="shared" si="2"/>
        <v/>
      </c>
      <c r="H45" s="63"/>
      <c r="I45" s="64" t="str">
        <f t="shared" si="3"/>
        <v/>
      </c>
      <c r="J45" s="61"/>
      <c r="K45" s="62" t="str">
        <f t="shared" si="4"/>
        <v/>
      </c>
      <c r="L45" s="63"/>
      <c r="M45" s="64" t="str">
        <f t="shared" si="5"/>
        <v/>
      </c>
      <c r="N45" s="65"/>
      <c r="O45" s="62" t="str">
        <f t="shared" si="6"/>
        <v/>
      </c>
      <c r="P45" s="63"/>
      <c r="Q45" s="64" t="str">
        <f t="shared" si="7"/>
        <v/>
      </c>
    </row>
    <row r="46" spans="1:17" ht="15.75">
      <c r="A46" s="60">
        <v>48</v>
      </c>
      <c r="B46" s="61"/>
      <c r="C46" s="62" t="str">
        <f t="shared" si="0"/>
        <v/>
      </c>
      <c r="D46" s="63"/>
      <c r="E46" s="64" t="str">
        <f t="shared" si="1"/>
        <v/>
      </c>
      <c r="F46" s="61"/>
      <c r="G46" s="62" t="str">
        <f t="shared" si="2"/>
        <v/>
      </c>
      <c r="H46" s="63"/>
      <c r="I46" s="64" t="str">
        <f t="shared" si="3"/>
        <v/>
      </c>
      <c r="J46" s="61"/>
      <c r="K46" s="62" t="str">
        <f t="shared" si="4"/>
        <v/>
      </c>
      <c r="L46" s="63"/>
      <c r="M46" s="64" t="str">
        <f t="shared" si="5"/>
        <v/>
      </c>
      <c r="N46" s="65"/>
      <c r="O46" s="62" t="str">
        <f t="shared" si="6"/>
        <v/>
      </c>
      <c r="P46" s="63"/>
      <c r="Q46" s="64" t="str">
        <f t="shared" si="7"/>
        <v/>
      </c>
    </row>
    <row r="47" spans="1:17" ht="15.75">
      <c r="A47" s="60">
        <v>49</v>
      </c>
      <c r="B47" s="61"/>
      <c r="C47" s="62" t="str">
        <f t="shared" si="0"/>
        <v/>
      </c>
      <c r="D47" s="63"/>
      <c r="E47" s="64" t="str">
        <f t="shared" si="1"/>
        <v/>
      </c>
      <c r="F47" s="61"/>
      <c r="G47" s="62" t="str">
        <f t="shared" si="2"/>
        <v/>
      </c>
      <c r="H47" s="63"/>
      <c r="I47" s="64" t="str">
        <f t="shared" si="3"/>
        <v/>
      </c>
      <c r="J47" s="61"/>
      <c r="K47" s="62" t="str">
        <f t="shared" si="4"/>
        <v/>
      </c>
      <c r="L47" s="63"/>
      <c r="M47" s="64" t="str">
        <f t="shared" si="5"/>
        <v/>
      </c>
      <c r="N47" s="65"/>
      <c r="O47" s="62" t="str">
        <f t="shared" si="6"/>
        <v/>
      </c>
      <c r="P47" s="63"/>
      <c r="Q47" s="64" t="str">
        <f t="shared" si="7"/>
        <v/>
      </c>
    </row>
    <row r="48" spans="1:17" ht="16.5" thickBot="1">
      <c r="A48" s="66">
        <v>50</v>
      </c>
      <c r="B48" s="67"/>
      <c r="C48" s="68" t="str">
        <f t="shared" si="0"/>
        <v/>
      </c>
      <c r="D48" s="69"/>
      <c r="E48" s="70" t="str">
        <f t="shared" si="1"/>
        <v/>
      </c>
      <c r="F48" s="67"/>
      <c r="G48" s="68" t="str">
        <f t="shared" si="2"/>
        <v/>
      </c>
      <c r="H48" s="69"/>
      <c r="I48" s="70" t="str">
        <f t="shared" si="3"/>
        <v/>
      </c>
      <c r="J48" s="67"/>
      <c r="K48" s="68" t="str">
        <f t="shared" si="4"/>
        <v/>
      </c>
      <c r="L48" s="69"/>
      <c r="M48" s="70" t="str">
        <f t="shared" si="5"/>
        <v/>
      </c>
      <c r="N48" s="71"/>
      <c r="O48" s="68" t="str">
        <f t="shared" si="6"/>
        <v/>
      </c>
      <c r="P48" s="69"/>
      <c r="Q48" s="70" t="str">
        <f t="shared" si="7"/>
        <v/>
      </c>
    </row>
    <row r="49" spans="1:17" ht="13.5" thickBot="1">
      <c r="A49" s="72" t="s">
        <v>56</v>
      </c>
      <c r="B49" s="73">
        <f>SUM(B10:B48)</f>
        <v>0</v>
      </c>
      <c r="C49" s="74">
        <v>0</v>
      </c>
      <c r="D49" s="75">
        <f>SUM(D10:D48)</f>
        <v>0</v>
      </c>
      <c r="E49" s="76">
        <v>0</v>
      </c>
      <c r="F49" s="73">
        <f>SUM(F10:F48)</f>
        <v>0</v>
      </c>
      <c r="G49" s="74">
        <v>0</v>
      </c>
      <c r="H49" s="75">
        <f>SUM(H10:H48)</f>
        <v>0</v>
      </c>
      <c r="I49" s="76">
        <v>0</v>
      </c>
      <c r="J49" s="73">
        <f>SUM(J10:J48)</f>
        <v>0</v>
      </c>
      <c r="K49" s="74">
        <v>0</v>
      </c>
      <c r="L49" s="75">
        <f>SUM(L10:L48)</f>
        <v>0</v>
      </c>
      <c r="M49" s="76">
        <v>0</v>
      </c>
      <c r="N49" s="77">
        <f>SUM(N10:N48)</f>
        <v>0</v>
      </c>
      <c r="O49" s="74">
        <v>0</v>
      </c>
      <c r="P49" s="75">
        <f>SUM(P10:P48)</f>
        <v>0</v>
      </c>
      <c r="Q49" s="76">
        <v>0</v>
      </c>
    </row>
    <row r="50" spans="1:17">
      <c r="A50" s="78"/>
      <c r="B50" s="78"/>
      <c r="C50" s="78"/>
      <c r="D50" s="78"/>
      <c r="E50" s="78"/>
      <c r="F50" s="78"/>
      <c r="G50" s="78"/>
      <c r="H50" s="79"/>
      <c r="I50" s="78"/>
      <c r="J50" s="78"/>
      <c r="K50" s="78"/>
      <c r="L50" s="78"/>
      <c r="N50" s="78"/>
      <c r="O50" s="78"/>
      <c r="P50" s="78"/>
      <c r="Q50" s="78"/>
    </row>
    <row r="51" spans="1:17" ht="15.75">
      <c r="A51" s="80" t="s">
        <v>57</v>
      </c>
      <c r="B51" s="81" t="s">
        <v>58</v>
      </c>
      <c r="C51" s="81" t="s">
        <v>59</v>
      </c>
      <c r="D51" s="81" t="s">
        <v>60</v>
      </c>
      <c r="E51" s="81" t="s">
        <v>61</v>
      </c>
      <c r="F51" s="81" t="s">
        <v>62</v>
      </c>
      <c r="G51" s="78"/>
      <c r="H51" s="252" t="s">
        <v>63</v>
      </c>
      <c r="I51" s="253"/>
      <c r="J51" s="254" t="s">
        <v>64</v>
      </c>
      <c r="K51" s="255"/>
      <c r="L51" s="252" t="s">
        <v>63</v>
      </c>
      <c r="M51" s="253"/>
      <c r="N51" s="254" t="s">
        <v>64</v>
      </c>
      <c r="O51" s="255"/>
      <c r="P51" s="78"/>
      <c r="Q51" s="78"/>
    </row>
    <row r="52" spans="1:17" ht="15.75">
      <c r="A52" s="82"/>
      <c r="B52" s="83" t="s">
        <v>65</v>
      </c>
      <c r="C52" s="83" t="s">
        <v>66</v>
      </c>
      <c r="D52" s="83" t="s">
        <v>67</v>
      </c>
      <c r="E52" s="83" t="s">
        <v>68</v>
      </c>
      <c r="F52" s="83" t="s">
        <v>73</v>
      </c>
      <c r="G52" s="78"/>
      <c r="H52" s="248"/>
      <c r="I52" s="249"/>
      <c r="J52" s="250"/>
      <c r="K52" s="251"/>
      <c r="L52" s="248"/>
      <c r="M52" s="249"/>
      <c r="N52" s="250"/>
      <c r="O52" s="251" t="s">
        <v>44</v>
      </c>
      <c r="P52" s="78"/>
      <c r="Q52" s="78"/>
    </row>
    <row r="53" spans="1:17" ht="15.75">
      <c r="A53" s="80"/>
      <c r="B53" s="38"/>
      <c r="C53" s="38"/>
      <c r="D53" s="62">
        <f>ROUND(IF(B8&amp;C8=A53,SUM(C10:C48))+IF(D8&amp;E8=A53,SUM(E10:E48))+IF(F8&amp;G8=A53,SUM(G10:G48))+IF(H8&amp;I8=A53,SUM(I10:I48))+IF(J8&amp;K8=A53,SUM(K10:K48))+IF(L8&amp;M8=A53,SUM(M10:M48))+IF(N8&amp;O8=A53,SUM(O10:O48))+IF(P8&amp;Q8=A53,SUM(Q10:Q48)),2)</f>
        <v>0</v>
      </c>
      <c r="E53" s="38"/>
      <c r="F53" s="84">
        <f>D53*E53</f>
        <v>0</v>
      </c>
      <c r="G53" s="78"/>
      <c r="H53" s="248"/>
      <c r="I53" s="249"/>
      <c r="J53" s="250"/>
      <c r="K53" s="251"/>
      <c r="L53" s="248"/>
      <c r="M53" s="249"/>
      <c r="N53" s="250"/>
      <c r="O53" s="251" t="s">
        <v>44</v>
      </c>
      <c r="P53" s="78"/>
      <c r="Q53" s="78"/>
    </row>
    <row r="54" spans="1:17" ht="15.75">
      <c r="A54" s="80"/>
      <c r="B54" s="38"/>
      <c r="C54" s="85"/>
      <c r="D54" s="62"/>
      <c r="E54" s="86"/>
      <c r="F54" s="84">
        <f>D54*E54</f>
        <v>0</v>
      </c>
      <c r="G54" s="78"/>
      <c r="H54" s="248"/>
      <c r="I54" s="249"/>
      <c r="J54" s="250"/>
      <c r="K54" s="251"/>
      <c r="L54" s="248"/>
      <c r="M54" s="249"/>
      <c r="N54" s="250"/>
      <c r="O54" s="251"/>
      <c r="P54" s="78"/>
      <c r="Q54" s="78"/>
    </row>
    <row r="55" spans="1:17" ht="15.75">
      <c r="A55" s="80"/>
      <c r="B55" s="38"/>
      <c r="C55" s="85"/>
      <c r="D55" s="62"/>
      <c r="E55" s="86"/>
      <c r="F55" s="84">
        <f>D55*E55</f>
        <v>0</v>
      </c>
      <c r="G55" s="78"/>
      <c r="H55" s="248"/>
      <c r="I55" s="249"/>
      <c r="J55" s="250"/>
      <c r="K55" s="251"/>
      <c r="L55" s="248"/>
      <c r="M55" s="249"/>
      <c r="N55" s="250"/>
      <c r="O55" s="251" t="s">
        <v>44</v>
      </c>
      <c r="P55" s="78"/>
      <c r="Q55" s="78"/>
    </row>
    <row r="56" spans="1:17" ht="15.75">
      <c r="A56" s="80" t="s">
        <v>69</v>
      </c>
      <c r="B56" s="87">
        <f>SUM(B49,D49,F49,H49,J49,L49,N49,P49)</f>
        <v>0</v>
      </c>
      <c r="C56" s="38"/>
      <c r="D56" s="105">
        <f>SUM(D53:D55)</f>
        <v>0</v>
      </c>
      <c r="E56" s="88"/>
      <c r="F56" s="88">
        <f>SUM(F53:F55)</f>
        <v>0</v>
      </c>
      <c r="G56" s="78"/>
      <c r="H56" s="248"/>
      <c r="I56" s="256"/>
      <c r="J56" s="250"/>
      <c r="K56" s="251"/>
      <c r="L56" s="252" t="s">
        <v>69</v>
      </c>
      <c r="M56" s="257"/>
      <c r="N56" s="258">
        <f>SUM(J52:K56,L52:M55)</f>
        <v>0</v>
      </c>
      <c r="O56" s="259"/>
      <c r="P56" s="78"/>
      <c r="Q56" s="78"/>
    </row>
    <row r="57" spans="1:17">
      <c r="A57" s="78"/>
      <c r="B57" s="78"/>
      <c r="C57" s="78"/>
      <c r="D57" s="78"/>
      <c r="E57" s="78"/>
      <c r="F57" s="78"/>
      <c r="G57" s="78"/>
      <c r="P57" s="78"/>
      <c r="Q57" s="78"/>
    </row>
    <row r="58" spans="1:17">
      <c r="A58" s="89"/>
      <c r="B58" s="89"/>
      <c r="C58" s="90"/>
      <c r="D58" s="91"/>
      <c r="E58" s="92"/>
      <c r="F58" s="78"/>
      <c r="G58" s="78"/>
      <c r="H58" s="78"/>
      <c r="I58" s="78"/>
      <c r="K58" s="93"/>
      <c r="L58" s="93"/>
      <c r="M58" s="94"/>
      <c r="O58" s="78"/>
      <c r="P58" s="78"/>
      <c r="Q58" s="78"/>
    </row>
    <row r="59" spans="1:17" ht="15.75">
      <c r="A59" s="95" t="s">
        <v>70</v>
      </c>
      <c r="B59" s="96"/>
      <c r="C59" s="96"/>
      <c r="D59" s="96"/>
      <c r="E59" s="96"/>
      <c r="F59" s="96"/>
    </row>
    <row r="60" spans="1:17" ht="15.75">
      <c r="B60" s="1" t="s">
        <v>71</v>
      </c>
      <c r="C60" s="1"/>
    </row>
  </sheetData>
  <customSheetViews>
    <customSheetView guid="{2169D3B4-80E8-49E0-B65A-90BEFD5CD810}" showRuler="0">
      <pane xSplit="1" ySplit="9" topLeftCell="B10" activePane="bottomRight" state="frozen"/>
      <selection pane="bottomRight" activeCell="L55" sqref="L55:M55"/>
      <pageMargins left="0.75" right="0.75" top="1" bottom="1" header="0.5" footer="0.5"/>
      <headerFooter alignWithMargins="0"/>
    </customSheetView>
  </customSheetViews>
  <mergeCells count="39">
    <mergeCell ref="H56:I56"/>
    <mergeCell ref="J56:K56"/>
    <mergeCell ref="L56:M56"/>
    <mergeCell ref="N56:O56"/>
    <mergeCell ref="H55:I55"/>
    <mergeCell ref="J55:K55"/>
    <mergeCell ref="L55:M55"/>
    <mergeCell ref="N55:O55"/>
    <mergeCell ref="H54:I54"/>
    <mergeCell ref="J54:K54"/>
    <mergeCell ref="L54:M54"/>
    <mergeCell ref="N54:O54"/>
    <mergeCell ref="H53:I53"/>
    <mergeCell ref="J53:K53"/>
    <mergeCell ref="L53:M53"/>
    <mergeCell ref="N53:O53"/>
    <mergeCell ref="H52:I52"/>
    <mergeCell ref="J52:K52"/>
    <mergeCell ref="L52:M52"/>
    <mergeCell ref="N52:O52"/>
    <mergeCell ref="H51:I51"/>
    <mergeCell ref="J51:K51"/>
    <mergeCell ref="L51:M51"/>
    <mergeCell ref="N51:O51"/>
    <mergeCell ref="O4:P4"/>
    <mergeCell ref="B5:D5"/>
    <mergeCell ref="F5:H5"/>
    <mergeCell ref="I5:K5"/>
    <mergeCell ref="B4:D4"/>
    <mergeCell ref="F4:H4"/>
    <mergeCell ref="I4:K4"/>
    <mergeCell ref="M4:N4"/>
    <mergeCell ref="L1:N1"/>
    <mergeCell ref="O1:Q1"/>
    <mergeCell ref="B3:D3"/>
    <mergeCell ref="F3:H3"/>
    <mergeCell ref="I3:K3"/>
    <mergeCell ref="M3:N3"/>
    <mergeCell ref="O3:P3"/>
  </mergeCells>
  <phoneticPr fontId="22" type="noConversion"/>
  <dataValidations count="1">
    <dataValidation type="list" allowBlank="1" showInputMessage="1" showErrorMessage="1" sqref="B8 P8 N8 L8 J8 H8 F8 D8">
      <formula1>"kuusk,mänd,okas,kask,haab, "</formula1>
    </dataValidation>
  </dataValidation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P1048576"/>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pakkumuse vorm</vt:lpstr>
      <vt:lpstr>asukoht metsandik ja  kogus</vt:lpstr>
      <vt:lpstr>mõõteraport autokoorem-virn</vt:lpstr>
      <vt:lpstr>mõõteraport autokoorem-palk</vt:lpstr>
      <vt:lpstr>Leht1</vt:lpstr>
      <vt:lpstr>Leht2</vt:lpstr>
      <vt:lpstr>'pakkumuse vorm'!Print_Titles</vt:lpstr>
    </vt:vector>
  </TitlesOfParts>
  <Company>RMK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Merike Bezrodnaja</dc:creator>
  <cp:lastModifiedBy>Mart Enel</cp:lastModifiedBy>
  <cp:lastPrinted>2016-04-19T07:41:29Z</cp:lastPrinted>
  <dcterms:created xsi:type="dcterms:W3CDTF">2008-04-07T13:08:46Z</dcterms:created>
  <dcterms:modified xsi:type="dcterms:W3CDTF">2016-10-05T13:39:30Z</dcterms:modified>
</cp:coreProperties>
</file>